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EM\Sektionen FSI\Uppdragsutbildning\Anställdas egna mappar\Emma Holm\Medarbetarwebben\Uppdaterade styrdokument\"/>
    </mc:Choice>
  </mc:AlternateContent>
  <bookViews>
    <workbookView xWindow="-105" yWindow="-105" windowWidth="19425" windowHeight="10425"/>
  </bookViews>
  <sheets>
    <sheet name="Kalkyl" sheetId="1" r:id="rId1"/>
    <sheet name="Personalkostnader" sheetId="2" r:id="rId2"/>
    <sheet name="Spec lokal" sheetId="3" r:id="rId3"/>
    <sheet name="Spec omkostnader LU" sheetId="5" r:id="rId4"/>
    <sheet name="Spec omkostnader Kund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2" l="1"/>
  <c r="I25" i="2"/>
  <c r="G34" i="3" l="1"/>
  <c r="I11" i="2" l="1"/>
  <c r="D6" i="5" l="1"/>
  <c r="C6" i="5"/>
  <c r="E43" i="5" l="1"/>
  <c r="R33" i="2"/>
  <c r="S34" i="2"/>
  <c r="S33" i="2"/>
  <c r="R32" i="2"/>
  <c r="I26" i="2"/>
  <c r="L26" i="2" s="1"/>
  <c r="D46" i="5"/>
  <c r="D45" i="5"/>
  <c r="D44" i="5"/>
  <c r="S32" i="2"/>
  <c r="G33" i="2"/>
  <c r="G34" i="2"/>
  <c r="G35" i="2"/>
  <c r="G28" i="2"/>
  <c r="G32" i="2" s="1"/>
  <c r="G20" i="2"/>
  <c r="H10" i="5"/>
  <c r="I10" i="5"/>
  <c r="I13" i="5"/>
  <c r="G5" i="5"/>
  <c r="F5" i="5"/>
  <c r="E5" i="5"/>
  <c r="D5" i="5"/>
  <c r="C5" i="5"/>
  <c r="F5" i="2"/>
  <c r="P35" i="2" s="1"/>
  <c r="E5" i="2"/>
  <c r="P34" i="2" s="1"/>
  <c r="D5" i="2"/>
  <c r="P33" i="2" s="1"/>
  <c r="D6" i="2"/>
  <c r="C5" i="2"/>
  <c r="P32" i="2" s="1"/>
  <c r="B5" i="2"/>
  <c r="P31" i="2" s="1"/>
  <c r="E6" i="2"/>
  <c r="C6" i="2"/>
  <c r="E6" i="5"/>
  <c r="F6" i="5"/>
  <c r="J18" i="2"/>
  <c r="J17" i="2"/>
  <c r="M17" i="2" s="1"/>
  <c r="G36" i="3"/>
  <c r="G35" i="3"/>
  <c r="I34" i="5"/>
  <c r="I27" i="5"/>
  <c r="I26" i="5"/>
  <c r="I20" i="5"/>
  <c r="I19" i="5"/>
  <c r="I12" i="5"/>
  <c r="I19" i="2"/>
  <c r="L19" i="2" s="1"/>
  <c r="I18" i="2"/>
  <c r="L18" i="2" s="1"/>
  <c r="I17" i="2"/>
  <c r="L17" i="2" s="1"/>
  <c r="I16" i="2"/>
  <c r="L16" i="2" s="1"/>
  <c r="I15" i="2"/>
  <c r="L15" i="2" s="1"/>
  <c r="I14" i="2"/>
  <c r="L14" i="2" s="1"/>
  <c r="I13" i="2"/>
  <c r="L11" i="2"/>
  <c r="I12" i="2"/>
  <c r="L12" i="2" s="1"/>
  <c r="L25" i="2"/>
  <c r="I27" i="2"/>
  <c r="L27" i="2" s="1"/>
  <c r="I24" i="2"/>
  <c r="L24" i="2" s="1"/>
  <c r="H34" i="5"/>
  <c r="H33" i="5"/>
  <c r="H32" i="5"/>
  <c r="I32" i="5"/>
  <c r="H31" i="5"/>
  <c r="I31" i="5"/>
  <c r="H27" i="5"/>
  <c r="H26" i="5"/>
  <c r="H25" i="5"/>
  <c r="I25" i="5"/>
  <c r="J25" i="5" s="1"/>
  <c r="H24" i="5"/>
  <c r="I24" i="5"/>
  <c r="H20" i="5"/>
  <c r="H19" i="5"/>
  <c r="H18" i="5"/>
  <c r="I18" i="5"/>
  <c r="H17" i="5"/>
  <c r="I17" i="5"/>
  <c r="J17" i="5" s="1"/>
  <c r="H13" i="5"/>
  <c r="H12" i="5"/>
  <c r="J12" i="5" s="1"/>
  <c r="H11" i="5"/>
  <c r="G44" i="4"/>
  <c r="G43" i="4"/>
  <c r="G42" i="4"/>
  <c r="G41" i="4"/>
  <c r="G45" i="4" s="1"/>
  <c r="D45" i="1" s="1"/>
  <c r="G37" i="4"/>
  <c r="G36" i="4"/>
  <c r="G35" i="4"/>
  <c r="G34" i="4"/>
  <c r="G30" i="4"/>
  <c r="G29" i="4"/>
  <c r="G28" i="4"/>
  <c r="G27" i="4"/>
  <c r="G23" i="4"/>
  <c r="G22" i="4"/>
  <c r="G21" i="4"/>
  <c r="G20" i="4"/>
  <c r="G16" i="4"/>
  <c r="G15" i="4"/>
  <c r="G14" i="4"/>
  <c r="G13" i="4"/>
  <c r="G9" i="4"/>
  <c r="G8" i="4"/>
  <c r="G7" i="4"/>
  <c r="G6" i="4"/>
  <c r="G20" i="3"/>
  <c r="G21" i="3"/>
  <c r="G22" i="3"/>
  <c r="G23" i="3"/>
  <c r="G24" i="3"/>
  <c r="G19" i="3"/>
  <c r="G14" i="3"/>
  <c r="G13" i="3"/>
  <c r="G12" i="3"/>
  <c r="G11" i="3"/>
  <c r="G10" i="3"/>
  <c r="G9" i="3"/>
  <c r="G8" i="3"/>
  <c r="G7" i="3"/>
  <c r="I34" i="2"/>
  <c r="N34" i="2" s="1"/>
  <c r="I33" i="2"/>
  <c r="N33" i="2" s="1"/>
  <c r="I36" i="2"/>
  <c r="L36" i="2" s="1"/>
  <c r="I33" i="5"/>
  <c r="D47" i="5"/>
  <c r="E47" i="5"/>
  <c r="I11" i="5"/>
  <c r="D43" i="5"/>
  <c r="J15" i="2"/>
  <c r="M15" i="2" s="1"/>
  <c r="J16" i="2"/>
  <c r="M16" i="2" s="1"/>
  <c r="E44" i="5"/>
  <c r="F44" i="5" s="1"/>
  <c r="E46" i="5"/>
  <c r="F46" i="5" s="1"/>
  <c r="E45" i="5"/>
  <c r="N36" i="2"/>
  <c r="J27" i="2"/>
  <c r="J19" i="2"/>
  <c r="M19" i="2" s="1"/>
  <c r="J14" i="2"/>
  <c r="M14" i="2" s="1"/>
  <c r="J25" i="2"/>
  <c r="M25" i="2" s="1"/>
  <c r="J32" i="5" l="1"/>
  <c r="J19" i="5"/>
  <c r="J20" i="5"/>
  <c r="L35" i="2"/>
  <c r="L33" i="2"/>
  <c r="J33" i="5"/>
  <c r="J34" i="5"/>
  <c r="H21" i="5"/>
  <c r="D33" i="1" s="1"/>
  <c r="I35" i="2"/>
  <c r="N35" i="2" s="1"/>
  <c r="J31" i="5"/>
  <c r="L34" i="2"/>
  <c r="J11" i="5"/>
  <c r="H28" i="5"/>
  <c r="H35" i="5"/>
  <c r="J13" i="5"/>
  <c r="E48" i="5"/>
  <c r="D36" i="1" s="1"/>
  <c r="J10" i="5"/>
  <c r="J27" i="5"/>
  <c r="F43" i="5"/>
  <c r="F47" i="5"/>
  <c r="F45" i="5"/>
  <c r="E7" i="1"/>
  <c r="I21" i="5"/>
  <c r="J26" i="5"/>
  <c r="J12" i="2"/>
  <c r="M12" i="2" s="1"/>
  <c r="K27" i="2"/>
  <c r="N27" i="2" s="1"/>
  <c r="J18" i="5"/>
  <c r="J21" i="5" s="1"/>
  <c r="G15" i="3"/>
  <c r="G10" i="4"/>
  <c r="D40" i="1" s="1"/>
  <c r="G24" i="4"/>
  <c r="D42" i="1" s="1"/>
  <c r="G38" i="4"/>
  <c r="D44" i="1" s="1"/>
  <c r="K18" i="2"/>
  <c r="N18" i="2" s="1"/>
  <c r="H14" i="5"/>
  <c r="D32" i="1" s="1"/>
  <c r="I28" i="5"/>
  <c r="I35" i="5"/>
  <c r="J13" i="2"/>
  <c r="M13" i="2" s="1"/>
  <c r="G25" i="3"/>
  <c r="G17" i="4"/>
  <c r="D41" i="1" s="1"/>
  <c r="D46" i="1" s="1"/>
  <c r="G31" i="4"/>
  <c r="D43" i="1" s="1"/>
  <c r="G39" i="3"/>
  <c r="D29" i="1" s="1"/>
  <c r="I14" i="5"/>
  <c r="J11" i="2"/>
  <c r="M11" i="2" s="1"/>
  <c r="J26" i="2"/>
  <c r="M26" i="2" s="1"/>
  <c r="M27" i="2"/>
  <c r="M18" i="2"/>
  <c r="K17" i="2"/>
  <c r="N17" i="2" s="1"/>
  <c r="K19" i="2"/>
  <c r="N19" i="2" s="1"/>
  <c r="R31" i="2"/>
  <c r="T32" i="2"/>
  <c r="F6" i="1" s="1"/>
  <c r="K14" i="2"/>
  <c r="N14" i="2" s="1"/>
  <c r="T33" i="2"/>
  <c r="F7" i="1" s="1"/>
  <c r="E6" i="1"/>
  <c r="L28" i="2"/>
  <c r="D20" i="1" s="1"/>
  <c r="R35" i="2"/>
  <c r="D34" i="1"/>
  <c r="D35" i="1"/>
  <c r="G37" i="2"/>
  <c r="I32" i="2"/>
  <c r="N32" i="2" s="1"/>
  <c r="N37" i="2" s="1"/>
  <c r="L20" i="2"/>
  <c r="D19" i="1" s="1"/>
  <c r="K25" i="2"/>
  <c r="N25" i="2" s="1"/>
  <c r="D48" i="5"/>
  <c r="K15" i="2"/>
  <c r="N15" i="2" s="1"/>
  <c r="J24" i="2"/>
  <c r="K16" i="2"/>
  <c r="N16" i="2" s="1"/>
  <c r="J24" i="5"/>
  <c r="R34" i="2"/>
  <c r="T34" i="2" s="1"/>
  <c r="F8" i="1" s="1"/>
  <c r="E8" i="1"/>
  <c r="F48" i="5" l="1"/>
  <c r="G27" i="3"/>
  <c r="D27" i="1" s="1"/>
  <c r="J35" i="5"/>
  <c r="G47" i="4"/>
  <c r="J28" i="5"/>
  <c r="D37" i="1"/>
  <c r="I37" i="5"/>
  <c r="K12" i="2"/>
  <c r="N12" i="2" s="1"/>
  <c r="K13" i="2"/>
  <c r="N13" i="2" s="1"/>
  <c r="H37" i="5"/>
  <c r="J14" i="5"/>
  <c r="M20" i="2"/>
  <c r="K11" i="2"/>
  <c r="N11" i="2" s="1"/>
  <c r="K26" i="2"/>
  <c r="N26" i="2" s="1"/>
  <c r="L32" i="2"/>
  <c r="M24" i="2"/>
  <c r="S31" i="2" s="1"/>
  <c r="E5" i="1" s="1"/>
  <c r="K24" i="2"/>
  <c r="N24" i="2" s="1"/>
  <c r="D25" i="1"/>
  <c r="J37" i="5" l="1"/>
  <c r="N20" i="2"/>
  <c r="N28" i="2"/>
  <c r="T31" i="2"/>
  <c r="F5" i="1" s="1"/>
  <c r="M28" i="2"/>
  <c r="S35" i="2"/>
  <c r="N39" i="2" l="1"/>
  <c r="E9" i="1"/>
  <c r="S36" i="2"/>
  <c r="D21" i="1" s="1"/>
  <c r="D22" i="1" s="1"/>
  <c r="D50" i="1" s="1"/>
  <c r="T35" i="2"/>
  <c r="F9" i="1" l="1"/>
  <c r="F10" i="1" s="1"/>
  <c r="T36" i="2"/>
  <c r="D52" i="1"/>
  <c r="D54" i="1" s="1"/>
  <c r="I8" i="1"/>
  <c r="I6" i="1"/>
  <c r="J6" i="1" s="1"/>
  <c r="I7" i="1" l="1"/>
  <c r="J7" i="1" s="1"/>
  <c r="J8" i="1"/>
</calcChain>
</file>

<file path=xl/comments1.xml><?xml version="1.0" encoding="utf-8"?>
<comments xmlns="http://schemas.openxmlformats.org/spreadsheetml/2006/main">
  <authors>
    <author>Anders Dackehed</author>
  </authors>
  <commentList>
    <comment ref="Q9" authorId="0" shapeId="0">
      <text>
        <r>
          <rPr>
            <b/>
            <sz val="9"/>
            <color indexed="81"/>
            <rFont val="Tahoma"/>
            <family val="2"/>
          </rPr>
          <t>Anders Dackehed:</t>
        </r>
        <r>
          <rPr>
            <sz val="9"/>
            <color indexed="81"/>
            <rFont val="Tahoma"/>
            <family val="2"/>
          </rPr>
          <t xml:space="preserve">
Professor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</rPr>
          <t>Anders Dackehed:</t>
        </r>
        <r>
          <rPr>
            <sz val="9"/>
            <color indexed="81"/>
            <rFont val="Tahoma"/>
            <family val="2"/>
          </rPr>
          <t xml:space="preserve">
Docent/Lektor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Anders Dackehed:</t>
        </r>
        <r>
          <rPr>
            <sz val="9"/>
            <color indexed="81"/>
            <rFont val="Tahoma"/>
            <family val="2"/>
          </rPr>
          <t xml:space="preserve">
Adjunkt</t>
        </r>
      </text>
    </comment>
    <comment ref="T9" authorId="0" shapeId="0">
      <text>
        <r>
          <rPr>
            <b/>
            <sz val="9"/>
            <color indexed="81"/>
            <rFont val="Tahoma"/>
            <family val="2"/>
          </rPr>
          <t>Anders Dackehed:</t>
        </r>
        <r>
          <rPr>
            <sz val="9"/>
            <color indexed="81"/>
            <rFont val="Tahoma"/>
            <family val="2"/>
          </rPr>
          <t xml:space="preserve">
Doktorand</t>
        </r>
      </text>
    </comment>
    <comment ref="Q22" authorId="0" shapeId="0">
      <text>
        <r>
          <rPr>
            <b/>
            <sz val="9"/>
            <color indexed="81"/>
            <rFont val="Tahoma"/>
            <family val="2"/>
          </rPr>
          <t>Anders Dackehed:</t>
        </r>
        <r>
          <rPr>
            <sz val="9"/>
            <color indexed="81"/>
            <rFont val="Tahoma"/>
            <family val="2"/>
          </rPr>
          <t xml:space="preserve">
Säljare</t>
        </r>
      </text>
    </comment>
    <comment ref="R22" authorId="0" shapeId="0">
      <text>
        <r>
          <rPr>
            <b/>
            <sz val="9"/>
            <color indexed="81"/>
            <rFont val="Tahoma"/>
            <family val="2"/>
          </rPr>
          <t>Anders Dackehed:</t>
        </r>
        <r>
          <rPr>
            <sz val="9"/>
            <color indexed="81"/>
            <rFont val="Tahoma"/>
            <family val="2"/>
          </rPr>
          <t xml:space="preserve">
Projektledare</t>
        </r>
      </text>
    </comment>
    <comment ref="S22" authorId="0" shapeId="0">
      <text>
        <r>
          <rPr>
            <b/>
            <sz val="9"/>
            <color indexed="81"/>
            <rFont val="Tahoma"/>
            <family val="2"/>
          </rPr>
          <t>Anders Dackehed:</t>
        </r>
        <r>
          <rPr>
            <sz val="9"/>
            <color indexed="81"/>
            <rFont val="Tahoma"/>
            <family val="2"/>
          </rPr>
          <t xml:space="preserve">
Utbildningsadministratör</t>
        </r>
      </text>
    </comment>
  </commentList>
</comments>
</file>

<file path=xl/sharedStrings.xml><?xml version="1.0" encoding="utf-8"?>
<sst xmlns="http://schemas.openxmlformats.org/spreadsheetml/2006/main" count="307" uniqueCount="144">
  <si>
    <t>Kalkylmall Uppdragsutbildning</t>
  </si>
  <si>
    <t>Institution:</t>
  </si>
  <si>
    <t>Fakultet:</t>
  </si>
  <si>
    <t>Uppdragsnamn:</t>
  </si>
  <si>
    <t>Uppdragsgivare:</t>
  </si>
  <si>
    <t>Personalkostnader</t>
  </si>
  <si>
    <t>Externt köpta lärartjänster</t>
  </si>
  <si>
    <t>Lokalkostnader</t>
  </si>
  <si>
    <t>Resor</t>
  </si>
  <si>
    <t>Traktamenten</t>
  </si>
  <si>
    <t>Övrigt</t>
  </si>
  <si>
    <t>Förtäring</t>
  </si>
  <si>
    <t>Summa kostnader</t>
  </si>
  <si>
    <t>Moms</t>
  </si>
  <si>
    <t>Pris till kund</t>
  </si>
  <si>
    <t>Datum:</t>
  </si>
  <si>
    <t>Antal poäng:</t>
  </si>
  <si>
    <t>Antal deltagare:</t>
  </si>
  <si>
    <t>Lönekostnader utbildning</t>
  </si>
  <si>
    <t>Boende</t>
  </si>
  <si>
    <t>Aktiviteter</t>
  </si>
  <si>
    <t>Omkostnader LU</t>
  </si>
  <si>
    <t>Omkostnader Kund</t>
  </si>
  <si>
    <t>Lönekostnader egen personal</t>
  </si>
  <si>
    <t>Lönebikostnader</t>
  </si>
  <si>
    <t>Namn/tjänst</t>
  </si>
  <si>
    <t>Antal timmar för uppdraget</t>
  </si>
  <si>
    <t>Normbelopp månadslön</t>
  </si>
  <si>
    <t xml:space="preserve">Normbelopp A </t>
  </si>
  <si>
    <t xml:space="preserve">Normbelopp B </t>
  </si>
  <si>
    <t>Normbelopp C</t>
  </si>
  <si>
    <t xml:space="preserve"> Normbelopp D</t>
  </si>
  <si>
    <t>N</t>
  </si>
  <si>
    <t>M</t>
  </si>
  <si>
    <t xml:space="preserve">Område             </t>
  </si>
  <si>
    <t>Beräknings- bas timmar</t>
  </si>
  <si>
    <t>Delsumma lönekostnad egen personal</t>
  </si>
  <si>
    <t>Kostnad inkl lbk + OH</t>
  </si>
  <si>
    <t>LUCE</t>
  </si>
  <si>
    <t>Externt inköpta undervisningstjänster</t>
  </si>
  <si>
    <t>Lärosäte/ Företag</t>
  </si>
  <si>
    <t>Kostnad</t>
  </si>
  <si>
    <t>Paketpris</t>
  </si>
  <si>
    <t>Ev timpris</t>
  </si>
  <si>
    <t>Summa timpris</t>
  </si>
  <si>
    <t>Summa personalkostnader</t>
  </si>
  <si>
    <t>Lönekostnad för utbildningsservice</t>
  </si>
  <si>
    <t>Hyra Kr/tim</t>
  </si>
  <si>
    <t>Antal timmar</t>
  </si>
  <si>
    <t>Lokal</t>
  </si>
  <si>
    <t>Undervisningslokaler (interna)</t>
  </si>
  <si>
    <t>Undervisningslokaler (externa)</t>
  </si>
  <si>
    <t>Antaldagar</t>
  </si>
  <si>
    <t>Dagspris</t>
  </si>
  <si>
    <t>Delsumma interna lokaler</t>
  </si>
  <si>
    <t>Summa lokalkostnader</t>
  </si>
  <si>
    <t>Delsumma resor</t>
  </si>
  <si>
    <t>Delsumma boende</t>
  </si>
  <si>
    <t>Delsumma förtäring</t>
  </si>
  <si>
    <t>Delsumma övrigt</t>
  </si>
  <si>
    <t>Summa övrigakostnader</t>
  </si>
  <si>
    <t>Typ av arbete</t>
  </si>
  <si>
    <t>Tim- kostnad inkl lbk</t>
  </si>
  <si>
    <t>Traktamente</t>
  </si>
  <si>
    <t>Delsumma traktamente</t>
  </si>
  <si>
    <t>Delsumma aktiviteter</t>
  </si>
  <si>
    <t>Utbildningsservice</t>
  </si>
  <si>
    <t>Omkostnader kund</t>
  </si>
  <si>
    <t>Antal</t>
  </si>
  <si>
    <t>Pris</t>
  </si>
  <si>
    <t>Dnr:</t>
  </si>
  <si>
    <t>Dokumentation/Litteratur</t>
  </si>
  <si>
    <t>Delsumma dokumentation/litteratur</t>
  </si>
  <si>
    <t>Pris per deltagare</t>
  </si>
  <si>
    <t>Pris per hp/deltagare</t>
  </si>
  <si>
    <t>Pris per hp</t>
  </si>
  <si>
    <t>Inkl moms</t>
  </si>
  <si>
    <t>Exkl moms</t>
  </si>
  <si>
    <t>Personalkostnader LU</t>
  </si>
  <si>
    <t>Personalkostnader ej LU</t>
  </si>
  <si>
    <t>Lokalkostnader (projekt)</t>
  </si>
  <si>
    <t>Lokalkostnader (personal)</t>
  </si>
  <si>
    <t>V-gren</t>
  </si>
  <si>
    <t>Indirekta kostnader</t>
  </si>
  <si>
    <t>Indirekta kostnader inst %</t>
  </si>
  <si>
    <t>Inst</t>
  </si>
  <si>
    <t>Inst 1</t>
  </si>
  <si>
    <t>Inst 2</t>
  </si>
  <si>
    <t>Inst 3</t>
  </si>
  <si>
    <t>Inst 4</t>
  </si>
  <si>
    <t>Indir kost</t>
  </si>
  <si>
    <t>(Inga indirekta kostnader genereras)</t>
  </si>
  <si>
    <t>Lokalkostnadspåslag</t>
  </si>
  <si>
    <t>Används om % för indirekta kostnader inte räknats med i genrellt påslag</t>
  </si>
  <si>
    <t>Summa lokalkostnadspåslag</t>
  </si>
  <si>
    <t>Delsumma externa lokaler</t>
  </si>
  <si>
    <t>Indirekta kostnader%</t>
  </si>
  <si>
    <t>Institution</t>
  </si>
  <si>
    <t>Tim- kostnad inkl indirekta</t>
  </si>
  <si>
    <t>Indirekta kostnader %</t>
  </si>
  <si>
    <t>Gem Förv</t>
  </si>
  <si>
    <t>Indirekta kostnader SEK</t>
  </si>
  <si>
    <t>Indirekta kostnader per timme</t>
  </si>
  <si>
    <t>Totalt indirekta kostnader</t>
  </si>
  <si>
    <t>Totalt exkl indirekta kostnader</t>
  </si>
  <si>
    <t>(Indirekta kostnader genereras hos den institution (alt LUCE) som sköter hanteringen av omkostnaderna)</t>
  </si>
  <si>
    <t>Summa</t>
  </si>
  <si>
    <t>Aktivitet:</t>
  </si>
  <si>
    <t xml:space="preserve">LUCE </t>
  </si>
  <si>
    <t>Kick-off</t>
  </si>
  <si>
    <t>Marknadsföring</t>
  </si>
  <si>
    <t>Försäljningsprovision LUCE</t>
  </si>
  <si>
    <t>Ersättning</t>
  </si>
  <si>
    <t>Totalt</t>
  </si>
  <si>
    <t>Indirekta</t>
  </si>
  <si>
    <t>Delsumma</t>
  </si>
  <si>
    <t>Total ersättning exkl omkostnader</t>
  </si>
  <si>
    <t>OBS! Lektorstimmar får ej användas vid uppdragsutbildning - klocktimmar skall redovisas</t>
  </si>
  <si>
    <t>* Fyll i det nummer som motsvarar instititionen (under indirekta kostnader)</t>
  </si>
  <si>
    <r>
      <t>Institution (1-5)</t>
    </r>
    <r>
      <rPr>
        <b/>
        <sz val="10"/>
        <rFont val="Arial"/>
        <family val="2"/>
      </rPr>
      <t>*</t>
    </r>
  </si>
  <si>
    <t>Gula fält skall fyllas i</t>
  </si>
  <si>
    <t>Blåa fält ändras edast undantagsfall</t>
  </si>
  <si>
    <t>LTH</t>
  </si>
  <si>
    <t>J</t>
  </si>
  <si>
    <t>S</t>
  </si>
  <si>
    <t>EHL</t>
  </si>
  <si>
    <t>K</t>
  </si>
  <si>
    <t>HT</t>
  </si>
  <si>
    <t>ÖV</t>
  </si>
  <si>
    <t>LUVIT</t>
  </si>
  <si>
    <t>Fika</t>
  </si>
  <si>
    <t>Lunch</t>
  </si>
  <si>
    <t>AMH</t>
  </si>
  <si>
    <t>Internat</t>
  </si>
  <si>
    <t>Bilersättning</t>
  </si>
  <si>
    <t>införsäljning</t>
  </si>
  <si>
    <t>handledning</t>
  </si>
  <si>
    <t>genomläsninga av rapport</t>
  </si>
  <si>
    <t>distansstöd</t>
  </si>
  <si>
    <t>tentamen</t>
  </si>
  <si>
    <t>genomförande</t>
  </si>
  <si>
    <t>Normbelopp, november  2021</t>
  </si>
  <si>
    <t>Normbelopp, januari 2021</t>
  </si>
  <si>
    <t>Obs! Detta är ett medelvärde. Lönebikostnaden är 53,5% för alla födda 1988 eller tidigare och 55,36% för alla födda efter 1988.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</si>
</sst>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6" borderId="0" applyNumberFormat="0" applyBorder="0" applyAlignment="0" applyProtection="0"/>
  </cellStyleXfs>
  <cellXfs count="154">
    <xf numFmtId="0" fontId="0" fillId="0" borderId="0" xfId="0"/>
    <xf numFmtId="0" fontId="1" fillId="0" borderId="0" xfId="0" applyFont="1"/>
    <xf numFmtId="0" fontId="0" fillId="0" borderId="0" xfId="0" applyBorder="1"/>
    <xf numFmtId="0" fontId="0" fillId="3" borderId="0" xfId="0" applyFill="1" applyAlignment="1"/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/>
    <xf numFmtId="0" fontId="0" fillId="0" borderId="0" xfId="0" applyAlignment="1">
      <alignment wrapText="1"/>
    </xf>
    <xf numFmtId="0" fontId="2" fillId="0" borderId="0" xfId="0" applyFont="1"/>
    <xf numFmtId="0" fontId="2" fillId="4" borderId="1" xfId="0" applyFont="1" applyFill="1" applyBorder="1"/>
    <xf numFmtId="3" fontId="2" fillId="4" borderId="1" xfId="0" applyNumberFormat="1" applyFont="1" applyFill="1" applyBorder="1"/>
    <xf numFmtId="3" fontId="2" fillId="5" borderId="1" xfId="0" applyNumberFormat="1" applyFont="1" applyFill="1" applyBorder="1"/>
    <xf numFmtId="0" fontId="6" fillId="0" borderId="2" xfId="0" applyFont="1" applyBorder="1"/>
    <xf numFmtId="0" fontId="2" fillId="5" borderId="7" xfId="0" applyFont="1" applyFill="1" applyBorder="1" applyAlignment="1">
      <alignment horizontal="left"/>
    </xf>
    <xf numFmtId="1" fontId="6" fillId="0" borderId="13" xfId="0" applyNumberFormat="1" applyFont="1" applyBorder="1"/>
    <xf numFmtId="0" fontId="0" fillId="0" borderId="14" xfId="0" applyBorder="1"/>
    <xf numFmtId="0" fontId="0" fillId="0" borderId="15" xfId="0" applyBorder="1"/>
    <xf numFmtId="0" fontId="2" fillId="0" borderId="1" xfId="0" applyFont="1" applyBorder="1"/>
    <xf numFmtId="0" fontId="2" fillId="0" borderId="0" xfId="0" applyFont="1" applyBorder="1"/>
    <xf numFmtId="0" fontId="7" fillId="0" borderId="0" xfId="0" applyFont="1"/>
    <xf numFmtId="0" fontId="5" fillId="0" borderId="1" xfId="0" applyFont="1" applyBorder="1"/>
    <xf numFmtId="0" fontId="6" fillId="3" borderId="1" xfId="0" applyFont="1" applyFill="1" applyBorder="1"/>
    <xf numFmtId="0" fontId="6" fillId="3" borderId="0" xfId="0" applyFont="1" applyFill="1" applyBorder="1"/>
    <xf numFmtId="0" fontId="5" fillId="0" borderId="1" xfId="0" applyFont="1" applyBorder="1"/>
    <xf numFmtId="0" fontId="3" fillId="0" borderId="0" xfId="0" applyFont="1" applyAlignment="1">
      <alignment wrapText="1"/>
    </xf>
    <xf numFmtId="1" fontId="5" fillId="0" borderId="20" xfId="0" applyNumberFormat="1" applyFont="1" applyBorder="1"/>
    <xf numFmtId="3" fontId="2" fillId="0" borderId="1" xfId="0" applyNumberFormat="1" applyFont="1" applyBorder="1"/>
    <xf numFmtId="3" fontId="2" fillId="0" borderId="0" xfId="0" applyNumberFormat="1" applyFont="1"/>
    <xf numFmtId="3" fontId="2" fillId="0" borderId="0" xfId="0" applyNumberFormat="1" applyFont="1" applyBorder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0" fillId="4" borderId="1" xfId="0" applyFill="1" applyBorder="1"/>
    <xf numFmtId="0" fontId="6" fillId="0" borderId="2" xfId="0" applyFont="1" applyBorder="1"/>
    <xf numFmtId="3" fontId="3" fillId="0" borderId="1" xfId="0" applyNumberFormat="1" applyFont="1" applyBorder="1"/>
    <xf numFmtId="0" fontId="2" fillId="3" borderId="0" xfId="0" applyFont="1" applyFill="1" applyBorder="1"/>
    <xf numFmtId="0" fontId="2" fillId="2" borderId="1" xfId="0" applyFont="1" applyFill="1" applyBorder="1"/>
    <xf numFmtId="0" fontId="2" fillId="2" borderId="5" xfId="0" applyFont="1" applyFill="1" applyBorder="1" applyAlignment="1"/>
    <xf numFmtId="0" fontId="3" fillId="0" borderId="0" xfId="0" applyFont="1"/>
    <xf numFmtId="0" fontId="6" fillId="0" borderId="1" xfId="0" applyFont="1" applyBorder="1"/>
    <xf numFmtId="0" fontId="2" fillId="5" borderId="1" xfId="0" applyFont="1" applyFill="1" applyBorder="1" applyAlignment="1">
      <alignment horizontal="left"/>
    </xf>
    <xf numFmtId="0" fontId="6" fillId="0" borderId="5" xfId="0" applyFont="1" applyBorder="1"/>
    <xf numFmtId="0" fontId="3" fillId="0" borderId="0" xfId="0" applyFont="1" applyBorder="1" applyAlignment="1">
      <alignment wrapText="1"/>
    </xf>
    <xf numFmtId="0" fontId="9" fillId="0" borderId="0" xfId="0" applyFont="1"/>
    <xf numFmtId="0" fontId="3" fillId="0" borderId="1" xfId="0" applyFont="1" applyBorder="1"/>
    <xf numFmtId="0" fontId="6" fillId="0" borderId="0" xfId="0" applyFont="1" applyBorder="1"/>
    <xf numFmtId="0" fontId="5" fillId="0" borderId="0" xfId="0" applyFont="1" applyBorder="1"/>
    <xf numFmtId="9" fontId="2" fillId="2" borderId="1" xfId="0" applyNumberFormat="1" applyFont="1" applyFill="1" applyBorder="1"/>
    <xf numFmtId="0" fontId="5" fillId="3" borderId="22" xfId="0" applyFont="1" applyFill="1" applyBorder="1" applyAlignment="1">
      <alignment horizontal="left"/>
    </xf>
    <xf numFmtId="3" fontId="6" fillId="0" borderId="5" xfId="0" applyNumberFormat="1" applyFont="1" applyBorder="1"/>
    <xf numFmtId="3" fontId="6" fillId="0" borderId="13" xfId="0" applyNumberFormat="1" applyFont="1" applyBorder="1"/>
    <xf numFmtId="3" fontId="0" fillId="0" borderId="0" xfId="0" applyNumberFormat="1"/>
    <xf numFmtId="0" fontId="1" fillId="5" borderId="0" xfId="0" applyFont="1" applyFill="1"/>
    <xf numFmtId="3" fontId="2" fillId="3" borderId="1" xfId="0" applyNumberFormat="1" applyFont="1" applyFill="1" applyBorder="1"/>
    <xf numFmtId="3" fontId="2" fillId="3" borderId="5" xfId="0" applyNumberFormat="1" applyFont="1" applyFill="1" applyBorder="1"/>
    <xf numFmtId="3" fontId="2" fillId="3" borderId="13" xfId="0" applyNumberFormat="1" applyFont="1" applyFill="1" applyBorder="1"/>
    <xf numFmtId="9" fontId="2" fillId="3" borderId="1" xfId="0" applyNumberFormat="1" applyFont="1" applyFill="1" applyBorder="1"/>
    <xf numFmtId="0" fontId="2" fillId="3" borderId="1" xfId="0" applyFont="1" applyFill="1" applyBorder="1"/>
    <xf numFmtId="0" fontId="2" fillId="3" borderId="5" xfId="0" applyFont="1" applyFill="1" applyBorder="1" applyAlignment="1"/>
    <xf numFmtId="0" fontId="3" fillId="3" borderId="5" xfId="0" applyFont="1" applyFill="1" applyBorder="1" applyAlignment="1"/>
    <xf numFmtId="0" fontId="3" fillId="3" borderId="6" xfId="0" applyFont="1" applyFill="1" applyBorder="1"/>
    <xf numFmtId="3" fontId="3" fillId="3" borderId="7" xfId="0" applyNumberFormat="1" applyFont="1" applyFill="1" applyBorder="1"/>
    <xf numFmtId="3" fontId="2" fillId="3" borderId="1" xfId="0" applyNumberFormat="1" applyFont="1" applyFill="1" applyBorder="1" applyAlignment="1">
      <alignment horizontal="right"/>
    </xf>
    <xf numFmtId="0" fontId="0" fillId="3" borderId="0" xfId="0" applyFill="1"/>
    <xf numFmtId="1" fontId="2" fillId="3" borderId="1" xfId="0" applyNumberFormat="1" applyFont="1" applyFill="1" applyBorder="1"/>
    <xf numFmtId="0" fontId="2" fillId="5" borderId="7" xfId="0" applyFont="1" applyFill="1" applyBorder="1"/>
    <xf numFmtId="3" fontId="3" fillId="3" borderId="1" xfId="0" applyNumberFormat="1" applyFont="1" applyFill="1" applyBorder="1"/>
    <xf numFmtId="3" fontId="3" fillId="3" borderId="0" xfId="0" applyNumberFormat="1" applyFont="1" applyFill="1" applyBorder="1"/>
    <xf numFmtId="3" fontId="9" fillId="0" borderId="0" xfId="0" applyNumberFormat="1" applyFont="1"/>
    <xf numFmtId="0" fontId="2" fillId="0" borderId="0" xfId="0" applyFont="1" applyBorder="1" applyAlignment="1"/>
    <xf numFmtId="0" fontId="2" fillId="3" borderId="0" xfId="0" applyFont="1" applyFill="1" applyBorder="1" applyAlignment="1"/>
    <xf numFmtId="0" fontId="3" fillId="0" borderId="0" xfId="0" applyNumberFormat="1" applyFont="1" applyAlignment="1"/>
    <xf numFmtId="0" fontId="0" fillId="5" borderId="1" xfId="0" applyFill="1" applyBorder="1"/>
    <xf numFmtId="0" fontId="3" fillId="3" borderId="0" xfId="0" applyFont="1" applyFill="1" applyBorder="1" applyAlignment="1"/>
    <xf numFmtId="0" fontId="6" fillId="0" borderId="11" xfId="0" applyFont="1" applyBorder="1" applyAlignment="1"/>
    <xf numFmtId="0" fontId="6" fillId="0" borderId="1" xfId="0" applyFont="1" applyBorder="1" applyAlignment="1"/>
    <xf numFmtId="3" fontId="6" fillId="0" borderId="1" xfId="0" applyNumberFormat="1" applyFont="1" applyBorder="1" applyAlignment="1"/>
    <xf numFmtId="0" fontId="3" fillId="0" borderId="0" xfId="0" applyFont="1" applyFill="1" applyBorder="1"/>
    <xf numFmtId="3" fontId="2" fillId="3" borderId="0" xfId="0" applyNumberFormat="1" applyFont="1" applyFill="1" applyBorder="1"/>
    <xf numFmtId="0" fontId="5" fillId="0" borderId="0" xfId="0" applyFont="1"/>
    <xf numFmtId="0" fontId="6" fillId="0" borderId="0" xfId="0" applyFont="1"/>
    <xf numFmtId="3" fontId="6" fillId="0" borderId="0" xfId="0" applyNumberFormat="1" applyFont="1" applyBorder="1"/>
    <xf numFmtId="0" fontId="0" fillId="0" borderId="25" xfId="0" applyBorder="1"/>
    <xf numFmtId="0" fontId="0" fillId="4" borderId="0" xfId="0" applyFill="1"/>
    <xf numFmtId="0" fontId="2" fillId="0" borderId="0" xfId="0" applyFont="1" applyAlignment="1">
      <alignment horizontal="right"/>
    </xf>
    <xf numFmtId="0" fontId="2" fillId="2" borderId="5" xfId="0" applyFont="1" applyFill="1" applyBorder="1" applyAlignment="1"/>
    <xf numFmtId="0" fontId="0" fillId="0" borderId="0" xfId="0" applyFill="1"/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1" fillId="3" borderId="0" xfId="0" applyFont="1" applyFill="1"/>
    <xf numFmtId="0" fontId="15" fillId="0" borderId="0" xfId="0" applyFont="1" applyAlignment="1">
      <alignment vertical="center"/>
    </xf>
    <xf numFmtId="3" fontId="15" fillId="0" borderId="0" xfId="0" applyNumberFormat="1" applyFont="1" applyAlignment="1">
      <alignment vertical="center"/>
    </xf>
    <xf numFmtId="3" fontId="2" fillId="5" borderId="1" xfId="0" applyNumberFormat="1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21" xfId="0" applyBorder="1" applyAlignment="1">
      <alignment wrapText="1"/>
    </xf>
    <xf numFmtId="0" fontId="2" fillId="2" borderId="5" xfId="0" applyFont="1" applyFill="1" applyBorder="1" applyAlignment="1"/>
    <xf numFmtId="0" fontId="2" fillId="0" borderId="7" xfId="0" applyFont="1" applyBorder="1" applyAlignment="1"/>
    <xf numFmtId="0" fontId="2" fillId="2" borderId="6" xfId="0" applyFont="1" applyFill="1" applyBorder="1" applyAlignme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5" borderId="17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4" fillId="0" borderId="11" xfId="0" applyFont="1" applyBorder="1"/>
    <xf numFmtId="0" fontId="4" fillId="0" borderId="1" xfId="0" applyFont="1" applyBorder="1"/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5" borderId="1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4" fillId="0" borderId="26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3" xfId="0" applyFont="1" applyBorder="1" applyAlignment="1">
      <alignment horizontal="center" wrapText="1"/>
    </xf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11" fillId="3" borderId="3" xfId="1" applyFont="1" applyFill="1" applyBorder="1" applyAlignment="1">
      <alignment horizontal="center" wrapText="1"/>
    </xf>
    <xf numFmtId="0" fontId="12" fillId="3" borderId="23" xfId="0" applyFont="1" applyFill="1" applyBorder="1" applyAlignment="1"/>
    <xf numFmtId="0" fontId="12" fillId="3" borderId="4" xfId="0" applyFont="1" applyFill="1" applyBorder="1" applyAlignment="1"/>
    <xf numFmtId="0" fontId="10" fillId="3" borderId="3" xfId="1" applyFill="1" applyBorder="1" applyAlignment="1"/>
    <xf numFmtId="0" fontId="0" fillId="3" borderId="23" xfId="0" applyFill="1" applyBorder="1" applyAlignment="1"/>
    <xf numFmtId="0" fontId="0" fillId="3" borderId="4" xfId="0" applyFill="1" applyBorder="1" applyAlignment="1"/>
    <xf numFmtId="2" fontId="3" fillId="0" borderId="0" xfId="0" applyNumberFormat="1" applyFont="1" applyAlignment="1">
      <alignment wrapText="1"/>
    </xf>
    <xf numFmtId="2" fontId="0" fillId="0" borderId="21" xfId="0" applyNumberFormat="1" applyBorder="1" applyAlignment="1">
      <alignment wrapText="1"/>
    </xf>
    <xf numFmtId="0" fontId="10" fillId="3" borderId="3" xfId="1" applyFill="1" applyBorder="1" applyAlignment="1">
      <alignment horizontal="center" wrapText="1"/>
    </xf>
    <xf numFmtId="0" fontId="0" fillId="3" borderId="27" xfId="0" applyFill="1" applyBorder="1" applyAlignment="1"/>
    <xf numFmtId="0" fontId="0" fillId="3" borderId="24" xfId="0" applyFill="1" applyBorder="1" applyAlignment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8" fillId="5" borderId="5" xfId="0" applyFont="1" applyFill="1" applyBorder="1"/>
    <xf numFmtId="0" fontId="8" fillId="5" borderId="6" xfId="0" applyFont="1" applyFill="1" applyBorder="1"/>
    <xf numFmtId="0" fontId="8" fillId="5" borderId="7" xfId="0" applyFont="1" applyFill="1" applyBorder="1"/>
    <xf numFmtId="0" fontId="6" fillId="0" borderId="2" xfId="0" applyFont="1" applyBorder="1"/>
    <xf numFmtId="0" fontId="8" fillId="5" borderId="1" xfId="0" applyFont="1" applyFill="1" applyBorder="1"/>
    <xf numFmtId="0" fontId="3" fillId="0" borderId="21" xfId="0" applyFont="1" applyBorder="1" applyAlignment="1">
      <alignment wrapText="1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3" fillId="0" borderId="2" xfId="0" applyFont="1" applyBorder="1" applyAlignment="1">
      <alignment wrapText="1"/>
    </xf>
    <xf numFmtId="0" fontId="6" fillId="0" borderId="1" xfId="0" applyFont="1" applyBorder="1"/>
    <xf numFmtId="0" fontId="5" fillId="0" borderId="1" xfId="0" applyFont="1" applyBorder="1"/>
  </cellXfs>
  <cellStyles count="2">
    <cellStyle name="Dålig" xfId="1" builtinId="27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1247775</xdr:colOff>
      <xdr:row>1</xdr:row>
      <xdr:rowOff>929640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9075"/>
          <a:ext cx="1600200" cy="10344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tabSelected="1" zoomScaleNormal="100" workbookViewId="0">
      <selection activeCell="I22" sqref="I22"/>
    </sheetView>
  </sheetViews>
  <sheetFormatPr defaultRowHeight="12.75" x14ac:dyDescent="0.2"/>
  <cols>
    <col min="1" max="1" width="5.28515625" customWidth="1"/>
    <col min="2" max="2" width="28.5703125" customWidth="1"/>
    <col min="3" max="3" width="15.28515625" customWidth="1"/>
    <col min="4" max="4" width="17.7109375" customWidth="1"/>
    <col min="5" max="5" width="11.5703125" customWidth="1"/>
    <col min="6" max="6" width="14.7109375" customWidth="1"/>
    <col min="7" max="8" width="15.7109375" customWidth="1"/>
    <col min="9" max="9" width="29.28515625" bestFit="1" customWidth="1"/>
    <col min="10" max="10" width="9.5703125" bestFit="1" customWidth="1"/>
  </cols>
  <sheetData>
    <row r="1" spans="1:12" x14ac:dyDescent="0.2">
      <c r="D1" s="30" t="s">
        <v>70</v>
      </c>
      <c r="E1" s="31"/>
    </row>
    <row r="2" spans="1:12" ht="88.5" customHeight="1" x14ac:dyDescent="0.2"/>
    <row r="3" spans="1:12" s="18" customFormat="1" ht="15.75" x14ac:dyDescent="0.25">
      <c r="B3" s="18" t="s">
        <v>0</v>
      </c>
      <c r="F3" s="92" t="s">
        <v>116</v>
      </c>
    </row>
    <row r="4" spans="1:12" ht="21.75" customHeight="1" x14ac:dyDescent="0.2">
      <c r="B4" s="29" t="s">
        <v>1</v>
      </c>
      <c r="C4" s="29" t="s">
        <v>2</v>
      </c>
      <c r="D4" s="29" t="s">
        <v>99</v>
      </c>
      <c r="E4" s="37" t="s">
        <v>114</v>
      </c>
      <c r="F4" s="93"/>
    </row>
    <row r="5" spans="1:12" ht="12.75" customHeight="1" x14ac:dyDescent="0.2">
      <c r="A5" s="1">
        <v>1</v>
      </c>
      <c r="B5" s="84" t="s">
        <v>86</v>
      </c>
      <c r="C5" s="35"/>
      <c r="D5" s="46">
        <v>0</v>
      </c>
      <c r="E5" s="52">
        <f>Personalkostnader!S31+'Spec omkostnader LU'!E43</f>
        <v>0</v>
      </c>
      <c r="F5" s="52">
        <f>Personalkostnader!T31</f>
        <v>0</v>
      </c>
      <c r="I5" s="30" t="s">
        <v>77</v>
      </c>
      <c r="J5" s="30" t="s">
        <v>76</v>
      </c>
    </row>
    <row r="6" spans="1:12" ht="12.75" customHeight="1" x14ac:dyDescent="0.2">
      <c r="A6" s="1">
        <v>2</v>
      </c>
      <c r="B6" s="36" t="s">
        <v>87</v>
      </c>
      <c r="C6" s="35"/>
      <c r="D6" s="46">
        <v>0</v>
      </c>
      <c r="E6" s="52">
        <f>Personalkostnader!S32+'Spec omkostnader LU'!E44</f>
        <v>0</v>
      </c>
      <c r="F6" s="52">
        <f>Personalkostnader!T32</f>
        <v>0</v>
      </c>
      <c r="H6" s="28" t="s">
        <v>73</v>
      </c>
      <c r="I6" s="26" t="e">
        <f>D50/D16</f>
        <v>#DIV/0!</v>
      </c>
      <c r="J6" s="26" t="e">
        <f>I6*1.25</f>
        <v>#DIV/0!</v>
      </c>
    </row>
    <row r="7" spans="1:12" ht="12.75" customHeight="1" x14ac:dyDescent="0.2">
      <c r="A7" s="1">
        <v>3</v>
      </c>
      <c r="B7" s="36" t="s">
        <v>88</v>
      </c>
      <c r="C7" s="35"/>
      <c r="D7" s="46">
        <v>0</v>
      </c>
      <c r="E7" s="52">
        <f>Personalkostnader!S33+'Spec omkostnader LU'!E45</f>
        <v>0</v>
      </c>
      <c r="F7" s="52">
        <f>Personalkostnader!T33</f>
        <v>0</v>
      </c>
      <c r="H7" s="28" t="s">
        <v>74</v>
      </c>
      <c r="I7" s="26" t="e">
        <f>I8/D16</f>
        <v>#DIV/0!</v>
      </c>
      <c r="J7" s="26" t="e">
        <f>I7*1.25</f>
        <v>#DIV/0!</v>
      </c>
    </row>
    <row r="8" spans="1:12" s="1" customFormat="1" x14ac:dyDescent="0.2">
      <c r="A8" s="1">
        <v>4</v>
      </c>
      <c r="B8" s="36" t="s">
        <v>89</v>
      </c>
      <c r="C8" s="35"/>
      <c r="D8" s="46">
        <v>0</v>
      </c>
      <c r="E8" s="52">
        <f>Personalkostnader!S34+'Spec omkostnader LU'!E46</f>
        <v>0</v>
      </c>
      <c r="F8" s="52">
        <f>Personalkostnader!T34</f>
        <v>0</v>
      </c>
      <c r="H8" s="28" t="s">
        <v>75</v>
      </c>
      <c r="I8" s="26" t="e">
        <f>D50/C16</f>
        <v>#DIV/0!</v>
      </c>
      <c r="J8" s="26" t="e">
        <f>I8*1.25</f>
        <v>#DIV/0!</v>
      </c>
      <c r="K8"/>
    </row>
    <row r="9" spans="1:12" x14ac:dyDescent="0.2">
      <c r="A9" s="1">
        <v>5</v>
      </c>
      <c r="B9" s="36" t="s">
        <v>38</v>
      </c>
      <c r="C9" s="35" t="s">
        <v>100</v>
      </c>
      <c r="D9" s="46">
        <v>0</v>
      </c>
      <c r="E9" s="52">
        <f>Personalkostnader!S35+'Spec omkostnader LU'!E47</f>
        <v>0</v>
      </c>
      <c r="F9" s="52">
        <f>Personalkostnader!T35+D48</f>
        <v>0</v>
      </c>
    </row>
    <row r="10" spans="1:12" x14ac:dyDescent="0.2">
      <c r="A10" s="1"/>
      <c r="E10" s="77"/>
      <c r="F10" s="65">
        <f>SUM(F5:F9)</f>
        <v>0</v>
      </c>
    </row>
    <row r="11" spans="1:12" s="1" customFormat="1" x14ac:dyDescent="0.2">
      <c r="B11" s="29" t="s">
        <v>3</v>
      </c>
      <c r="C11" s="29"/>
      <c r="D11" s="29" t="s">
        <v>4</v>
      </c>
      <c r="H11" s="51"/>
      <c r="I11" s="37" t="s">
        <v>120</v>
      </c>
      <c r="J11" s="37"/>
      <c r="K11" s="37"/>
      <c r="L11" s="37"/>
    </row>
    <row r="12" spans="1:12" x14ac:dyDescent="0.2">
      <c r="B12" s="94"/>
      <c r="C12" s="95"/>
      <c r="D12" s="94"/>
      <c r="E12" s="96"/>
      <c r="F12" s="95"/>
      <c r="H12" s="82"/>
      <c r="I12" s="37" t="s">
        <v>121</v>
      </c>
      <c r="J12" s="37"/>
      <c r="K12" s="37"/>
      <c r="L12" s="37"/>
    </row>
    <row r="13" spans="1:12" x14ac:dyDescent="0.2">
      <c r="B13" s="72" t="s">
        <v>107</v>
      </c>
      <c r="C13" s="68"/>
      <c r="D13" s="69"/>
      <c r="E13" s="69"/>
      <c r="F13" s="68"/>
    </row>
    <row r="14" spans="1:12" x14ac:dyDescent="0.2">
      <c r="B14" s="71"/>
      <c r="C14" s="97" t="s">
        <v>16</v>
      </c>
      <c r="D14" s="98" t="s">
        <v>17</v>
      </c>
      <c r="E14" s="3"/>
    </row>
    <row r="15" spans="1:12" x14ac:dyDescent="0.2">
      <c r="B15" s="70" t="s">
        <v>15</v>
      </c>
      <c r="C15" s="97"/>
      <c r="D15" s="98"/>
      <c r="E15" s="3"/>
    </row>
    <row r="16" spans="1:12" x14ac:dyDescent="0.2">
      <c r="B16" s="35"/>
      <c r="C16" s="35"/>
      <c r="D16" s="35"/>
      <c r="E16" s="3"/>
    </row>
    <row r="17" spans="2:5" x14ac:dyDescent="0.2">
      <c r="E17" s="3"/>
    </row>
    <row r="18" spans="2:5" x14ac:dyDescent="0.2">
      <c r="B18" s="29" t="s">
        <v>78</v>
      </c>
      <c r="C18" s="7"/>
      <c r="D18" s="7"/>
      <c r="E18" s="30" t="s">
        <v>82</v>
      </c>
    </row>
    <row r="19" spans="2:5" x14ac:dyDescent="0.2">
      <c r="B19" s="7" t="s">
        <v>18</v>
      </c>
      <c r="C19" s="7"/>
      <c r="D19" s="25">
        <f>Personalkostnader!L20</f>
        <v>0</v>
      </c>
      <c r="E19" s="7"/>
    </row>
    <row r="20" spans="2:5" x14ac:dyDescent="0.2">
      <c r="B20" s="7" t="s">
        <v>66</v>
      </c>
      <c r="C20" s="7"/>
      <c r="D20" s="25">
        <f>Personalkostnader!L28</f>
        <v>0</v>
      </c>
      <c r="E20" s="7"/>
    </row>
    <row r="21" spans="2:5" x14ac:dyDescent="0.2">
      <c r="B21" s="7" t="s">
        <v>83</v>
      </c>
      <c r="C21" s="7"/>
      <c r="D21" s="25">
        <f>Personalkostnader!S36</f>
        <v>0</v>
      </c>
      <c r="E21" s="83"/>
    </row>
    <row r="22" spans="2:5" s="78" customFormat="1" x14ac:dyDescent="0.2">
      <c r="B22" s="79" t="s">
        <v>115</v>
      </c>
      <c r="C22" s="79"/>
      <c r="D22" s="80">
        <f>SUM(D19:D21)</f>
        <v>0</v>
      </c>
      <c r="E22" s="79"/>
    </row>
    <row r="23" spans="2:5" x14ac:dyDescent="0.2">
      <c r="B23" s="7"/>
      <c r="C23" s="7"/>
      <c r="D23" s="27"/>
      <c r="E23" s="7"/>
    </row>
    <row r="24" spans="2:5" x14ac:dyDescent="0.2">
      <c r="B24" s="29" t="s">
        <v>79</v>
      </c>
      <c r="C24" s="7"/>
      <c r="D24" s="27"/>
      <c r="E24" s="7"/>
    </row>
    <row r="25" spans="2:5" ht="12.75" customHeight="1" x14ac:dyDescent="0.2">
      <c r="B25" s="7" t="s">
        <v>6</v>
      </c>
      <c r="C25" s="7"/>
      <c r="D25" s="25">
        <f>Personalkostnader!N37</f>
        <v>0</v>
      </c>
      <c r="E25" s="7"/>
    </row>
    <row r="26" spans="2:5" x14ac:dyDescent="0.2">
      <c r="B26" s="7"/>
      <c r="C26" s="7"/>
      <c r="D26" s="26"/>
      <c r="E26" s="7"/>
    </row>
    <row r="27" spans="2:5" x14ac:dyDescent="0.2">
      <c r="B27" s="29" t="s">
        <v>80</v>
      </c>
      <c r="C27" s="7"/>
      <c r="D27" s="33">
        <f>'Spec lokal'!G27</f>
        <v>0</v>
      </c>
      <c r="E27" s="7"/>
    </row>
    <row r="29" spans="2:5" x14ac:dyDescent="0.2">
      <c r="B29" s="29" t="s">
        <v>81</v>
      </c>
      <c r="C29" s="7"/>
      <c r="D29" s="33">
        <f>'Spec lokal'!G39</f>
        <v>0</v>
      </c>
      <c r="E29" s="7"/>
    </row>
    <row r="30" spans="2:5" x14ac:dyDescent="0.2">
      <c r="B30" s="7"/>
      <c r="C30" s="7"/>
      <c r="D30" s="26"/>
      <c r="E30" s="7"/>
    </row>
    <row r="31" spans="2:5" x14ac:dyDescent="0.2">
      <c r="B31" s="28" t="s">
        <v>21</v>
      </c>
      <c r="C31" s="7"/>
      <c r="D31" s="26"/>
      <c r="E31" s="7"/>
    </row>
    <row r="32" spans="2:5" x14ac:dyDescent="0.2">
      <c r="B32" s="7" t="s">
        <v>8</v>
      </c>
      <c r="C32" s="7"/>
      <c r="D32" s="25">
        <f>'Spec omkostnader LU'!H14</f>
        <v>0</v>
      </c>
      <c r="E32" s="7"/>
    </row>
    <row r="33" spans="2:5" x14ac:dyDescent="0.2">
      <c r="B33" s="7" t="s">
        <v>19</v>
      </c>
      <c r="C33" s="7"/>
      <c r="D33" s="25">
        <f>'Spec omkostnader LU'!H21</f>
        <v>0</v>
      </c>
      <c r="E33" s="7"/>
    </row>
    <row r="34" spans="2:5" x14ac:dyDescent="0.2">
      <c r="B34" s="7" t="s">
        <v>9</v>
      </c>
      <c r="C34" s="7"/>
      <c r="D34" s="25">
        <f>'Spec omkostnader LU'!H28</f>
        <v>0</v>
      </c>
      <c r="E34" s="7"/>
    </row>
    <row r="35" spans="2:5" x14ac:dyDescent="0.2">
      <c r="B35" s="7" t="s">
        <v>10</v>
      </c>
      <c r="C35" s="7"/>
      <c r="D35" s="25">
        <f>'Spec omkostnader LU'!H35</f>
        <v>0</v>
      </c>
      <c r="E35" s="7"/>
    </row>
    <row r="36" spans="2:5" x14ac:dyDescent="0.2">
      <c r="B36" s="7" t="s">
        <v>83</v>
      </c>
      <c r="C36" s="7"/>
      <c r="D36" s="25">
        <f>'Spec omkostnader LU'!E48</f>
        <v>0</v>
      </c>
      <c r="E36" s="83"/>
    </row>
    <row r="37" spans="2:5" s="78" customFormat="1" x14ac:dyDescent="0.2">
      <c r="B37" s="79" t="s">
        <v>115</v>
      </c>
      <c r="C37" s="79"/>
      <c r="D37" s="80">
        <f>SUM(D32:D36)</f>
        <v>0</v>
      </c>
      <c r="E37" s="79"/>
    </row>
    <row r="38" spans="2:5" s="2" customFormat="1" x14ac:dyDescent="0.2">
      <c r="B38" s="17"/>
      <c r="C38" s="17"/>
      <c r="D38" s="27"/>
      <c r="E38" s="17"/>
    </row>
    <row r="39" spans="2:5" x14ac:dyDescent="0.2">
      <c r="B39" s="28" t="s">
        <v>22</v>
      </c>
      <c r="C39" s="7"/>
      <c r="D39" s="27"/>
      <c r="E39" s="7"/>
    </row>
    <row r="40" spans="2:5" x14ac:dyDescent="0.2">
      <c r="B40" s="7" t="s">
        <v>8</v>
      </c>
      <c r="C40" s="7"/>
      <c r="D40" s="25">
        <f>'Spec omkostnader Kund'!G10</f>
        <v>0</v>
      </c>
      <c r="E40" s="7"/>
    </row>
    <row r="41" spans="2:5" x14ac:dyDescent="0.2">
      <c r="B41" s="7" t="s">
        <v>19</v>
      </c>
      <c r="C41" s="7"/>
      <c r="D41" s="25">
        <f>'Spec omkostnader Kund'!G17</f>
        <v>0</v>
      </c>
      <c r="E41" s="7"/>
    </row>
    <row r="42" spans="2:5" x14ac:dyDescent="0.2">
      <c r="B42" s="7" t="s">
        <v>71</v>
      </c>
      <c r="C42" s="7"/>
      <c r="D42" s="25">
        <f>'Spec omkostnader Kund'!G24</f>
        <v>0</v>
      </c>
      <c r="E42" s="7"/>
    </row>
    <row r="43" spans="2:5" x14ac:dyDescent="0.2">
      <c r="B43" s="7" t="s">
        <v>11</v>
      </c>
      <c r="C43" s="7"/>
      <c r="D43" s="25">
        <f>'Spec omkostnader Kund'!G31</f>
        <v>0</v>
      </c>
      <c r="E43" s="7"/>
    </row>
    <row r="44" spans="2:5" x14ac:dyDescent="0.2">
      <c r="B44" s="7" t="s">
        <v>20</v>
      </c>
      <c r="C44" s="7"/>
      <c r="D44" s="25">
        <f>'Spec omkostnader Kund'!G38</f>
        <v>0</v>
      </c>
      <c r="E44" s="7"/>
    </row>
    <row r="45" spans="2:5" x14ac:dyDescent="0.2">
      <c r="B45" s="7" t="s">
        <v>10</v>
      </c>
      <c r="C45" s="7"/>
      <c r="D45" s="25">
        <f>'Spec omkostnader Kund'!G45</f>
        <v>0</v>
      </c>
      <c r="E45" s="7"/>
    </row>
    <row r="46" spans="2:5" s="78" customFormat="1" x14ac:dyDescent="0.2">
      <c r="B46" s="79" t="s">
        <v>115</v>
      </c>
      <c r="C46" s="79"/>
      <c r="D46" s="80">
        <f>SUM(D40:D45)</f>
        <v>0</v>
      </c>
      <c r="E46" s="79"/>
    </row>
    <row r="47" spans="2:5" x14ac:dyDescent="0.2">
      <c r="B47" s="7"/>
      <c r="C47" s="7"/>
      <c r="D47" s="27"/>
      <c r="E47" s="7"/>
    </row>
    <row r="48" spans="2:5" x14ac:dyDescent="0.2">
      <c r="B48" s="37" t="s">
        <v>111</v>
      </c>
      <c r="C48" s="7"/>
      <c r="D48" s="33">
        <v>0</v>
      </c>
      <c r="E48" s="7"/>
    </row>
    <row r="49" spans="2:4" x14ac:dyDescent="0.2">
      <c r="B49" s="7"/>
      <c r="C49" s="7"/>
      <c r="D49" s="26"/>
    </row>
    <row r="50" spans="2:4" x14ac:dyDescent="0.2">
      <c r="B50" s="28" t="s">
        <v>12</v>
      </c>
      <c r="C50" s="7"/>
      <c r="D50" s="33">
        <f>D22+D25+D27+D29+D37+D46+D48</f>
        <v>0</v>
      </c>
    </row>
    <row r="51" spans="2:4" x14ac:dyDescent="0.2">
      <c r="B51" s="7"/>
      <c r="C51" s="7"/>
      <c r="D51" s="26"/>
    </row>
    <row r="52" spans="2:4" x14ac:dyDescent="0.2">
      <c r="B52" s="28" t="s">
        <v>13</v>
      </c>
      <c r="C52" s="7"/>
      <c r="D52" s="25">
        <f>D50*25%</f>
        <v>0</v>
      </c>
    </row>
    <row r="53" spans="2:4" x14ac:dyDescent="0.2">
      <c r="B53" s="7"/>
      <c r="C53" s="7"/>
      <c r="D53" s="26"/>
    </row>
    <row r="54" spans="2:4" x14ac:dyDescent="0.2">
      <c r="B54" s="28" t="s">
        <v>14</v>
      </c>
      <c r="C54" s="7"/>
      <c r="D54" s="33">
        <f>D50+D52</f>
        <v>0</v>
      </c>
    </row>
  </sheetData>
  <mergeCells count="5">
    <mergeCell ref="F3:F4"/>
    <mergeCell ref="B12:C12"/>
    <mergeCell ref="D12:F12"/>
    <mergeCell ref="C14:C15"/>
    <mergeCell ref="D14:D15"/>
  </mergeCells>
  <phoneticPr fontId="0" type="noConversion"/>
  <pageMargins left="0.75" right="0.75" top="1" bottom="1" header="0.5" footer="0.5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9"/>
  <sheetViews>
    <sheetView showGridLines="0" topLeftCell="A3" zoomScale="90" zoomScaleNormal="90" workbookViewId="0">
      <selection activeCell="H6" sqref="H6"/>
    </sheetView>
  </sheetViews>
  <sheetFormatPr defaultRowHeight="12.75" x14ac:dyDescent="0.2"/>
  <cols>
    <col min="1" max="1" width="15.28515625" customWidth="1"/>
    <col min="3" max="3" width="8.42578125" customWidth="1"/>
    <col min="4" max="4" width="38.7109375" customWidth="1"/>
    <col min="5" max="5" width="10" customWidth="1"/>
    <col min="6" max="6" width="9" customWidth="1"/>
    <col min="7" max="8" width="8.7109375" customWidth="1"/>
    <col min="9" max="10" width="8.28515625" customWidth="1"/>
    <col min="11" max="13" width="9" customWidth="1"/>
    <col min="14" max="14" width="9.7109375" customWidth="1"/>
    <col min="15" max="15" width="6.7109375" customWidth="1"/>
    <col min="16" max="16" width="9" customWidth="1"/>
    <col min="17" max="17" width="10.5703125" customWidth="1"/>
    <col min="18" max="20" width="10.42578125" customWidth="1"/>
  </cols>
  <sheetData>
    <row r="1" spans="1:22" x14ac:dyDescent="0.2">
      <c r="A1" s="1" t="s">
        <v>5</v>
      </c>
    </row>
    <row r="3" spans="1:22" x14ac:dyDescent="0.2">
      <c r="A3" s="7" t="s">
        <v>24</v>
      </c>
      <c r="B3" s="8">
        <v>0.54500000000000004</v>
      </c>
      <c r="C3" s="42" t="s">
        <v>143</v>
      </c>
      <c r="D3" s="34"/>
      <c r="I3" s="42"/>
    </row>
    <row r="4" spans="1:22" x14ac:dyDescent="0.2">
      <c r="D4" s="34"/>
      <c r="I4" s="92" t="s">
        <v>117</v>
      </c>
      <c r="J4" s="92"/>
      <c r="K4" s="92"/>
      <c r="L4" s="92"/>
      <c r="M4" s="92"/>
      <c r="P4" s="7" t="s">
        <v>118</v>
      </c>
    </row>
    <row r="5" spans="1:22" x14ac:dyDescent="0.2">
      <c r="B5" s="29" t="str">
        <f>Kalkyl!B5</f>
        <v>Inst 1</v>
      </c>
      <c r="C5" s="29" t="str">
        <f>Kalkyl!B6</f>
        <v>Inst 2</v>
      </c>
      <c r="D5" s="29" t="str">
        <f>Kalkyl!B7</f>
        <v>Inst 3</v>
      </c>
      <c r="E5" s="29" t="str">
        <f>Kalkyl!B8</f>
        <v>Inst 4</v>
      </c>
      <c r="F5" s="29" t="str">
        <f>Kalkyl!B9</f>
        <v>LUCE</v>
      </c>
      <c r="I5" s="92"/>
      <c r="J5" s="92"/>
      <c r="K5" s="92"/>
      <c r="L5" s="92"/>
      <c r="M5" s="92"/>
    </row>
    <row r="6" spans="1:22" x14ac:dyDescent="0.2">
      <c r="A6" s="7" t="s">
        <v>96</v>
      </c>
      <c r="B6" s="55">
        <v>0.5</v>
      </c>
      <c r="C6" s="55">
        <f>Kalkyl!D6</f>
        <v>0</v>
      </c>
      <c r="D6" s="55">
        <f>Kalkyl!D7</f>
        <v>0</v>
      </c>
      <c r="E6" s="55">
        <f>Kalkyl!D8</f>
        <v>0</v>
      </c>
      <c r="F6" s="55">
        <v>0.35</v>
      </c>
      <c r="I6" s="92"/>
      <c r="J6" s="92"/>
      <c r="K6" s="92"/>
      <c r="L6" s="92"/>
      <c r="M6" s="92"/>
    </row>
    <row r="7" spans="1:22" x14ac:dyDescent="0.2">
      <c r="A7" s="7"/>
      <c r="B7" s="38">
        <v>1</v>
      </c>
      <c r="C7" s="38">
        <v>2</v>
      </c>
      <c r="D7" s="38">
        <v>3</v>
      </c>
      <c r="E7" s="38">
        <v>4</v>
      </c>
      <c r="F7" s="38">
        <v>5</v>
      </c>
      <c r="P7" s="1" t="s">
        <v>142</v>
      </c>
    </row>
    <row r="8" spans="1:22" ht="5.25" customHeight="1" thickBot="1" x14ac:dyDescent="0.25">
      <c r="A8" s="81"/>
      <c r="B8" s="81"/>
      <c r="C8" s="81"/>
      <c r="D8" s="81"/>
      <c r="E8" s="81"/>
      <c r="F8" s="81"/>
    </row>
    <row r="9" spans="1:22" ht="23.25" customHeight="1" x14ac:dyDescent="0.2">
      <c r="A9" s="120" t="s">
        <v>23</v>
      </c>
      <c r="B9" s="121"/>
      <c r="C9" s="121"/>
      <c r="D9" s="124" t="s">
        <v>61</v>
      </c>
      <c r="E9" s="124" t="s">
        <v>27</v>
      </c>
      <c r="F9" s="124" t="s">
        <v>35</v>
      </c>
      <c r="G9" s="116" t="s">
        <v>26</v>
      </c>
      <c r="H9" s="115" t="s">
        <v>119</v>
      </c>
      <c r="I9" s="116" t="s">
        <v>62</v>
      </c>
      <c r="J9" s="115" t="s">
        <v>102</v>
      </c>
      <c r="K9" s="115" t="s">
        <v>98</v>
      </c>
      <c r="L9" s="115" t="s">
        <v>104</v>
      </c>
      <c r="M9" s="115" t="s">
        <v>103</v>
      </c>
      <c r="N9" s="117" t="s">
        <v>37</v>
      </c>
      <c r="O9" s="6"/>
      <c r="P9" s="118" t="s">
        <v>34</v>
      </c>
      <c r="Q9" s="113" t="s">
        <v>28</v>
      </c>
      <c r="R9" s="113" t="s">
        <v>29</v>
      </c>
      <c r="S9" s="113" t="s">
        <v>30</v>
      </c>
      <c r="T9" s="113" t="s">
        <v>31</v>
      </c>
    </row>
    <row r="10" spans="1:22" x14ac:dyDescent="0.2">
      <c r="A10" s="122"/>
      <c r="B10" s="123"/>
      <c r="C10" s="123"/>
      <c r="D10" s="109"/>
      <c r="E10" s="109"/>
      <c r="F10" s="109"/>
      <c r="G10" s="110"/>
      <c r="H10" s="114"/>
      <c r="I10" s="110"/>
      <c r="J10" s="114"/>
      <c r="K10" s="109"/>
      <c r="L10" s="114"/>
      <c r="M10" s="114"/>
      <c r="N10" s="102"/>
      <c r="O10" s="6"/>
      <c r="P10" s="119"/>
      <c r="Q10" s="113"/>
      <c r="R10" s="113"/>
      <c r="S10" s="113"/>
      <c r="T10" s="113"/>
    </row>
    <row r="11" spans="1:22" ht="16.5" x14ac:dyDescent="0.2">
      <c r="A11" s="111" t="s">
        <v>25</v>
      </c>
      <c r="B11" s="112"/>
      <c r="C11" s="112"/>
      <c r="D11" s="87" t="s">
        <v>136</v>
      </c>
      <c r="E11" s="10"/>
      <c r="F11" s="9">
        <v>1720</v>
      </c>
      <c r="G11" s="10"/>
      <c r="H11" s="10"/>
      <c r="I11" s="52">
        <f>((E11*12)*(B3+1)/F11)</f>
        <v>0</v>
      </c>
      <c r="J11" s="63">
        <f>IF(H11=1,I11*B6,IF(H11=2,I11*C6,IF(H11=3,I11*D6,IF(H11=4,I11*E6,(IF(H11=5,I11*F6,0))))))</f>
        <v>0</v>
      </c>
      <c r="K11" s="52">
        <f t="shared" ref="K11:K19" si="0">I11+J11</f>
        <v>0</v>
      </c>
      <c r="L11" s="53">
        <f t="shared" ref="L11:L19" si="1">I11*G11</f>
        <v>0</v>
      </c>
      <c r="M11" s="53">
        <f t="shared" ref="M11:M19" si="2">J11*G11</f>
        <v>0</v>
      </c>
      <c r="N11" s="54">
        <f t="shared" ref="N11:N19" si="3">K11*G11</f>
        <v>0</v>
      </c>
      <c r="P11" s="56" t="s">
        <v>122</v>
      </c>
      <c r="Q11" s="52">
        <v>70900</v>
      </c>
      <c r="R11" s="52">
        <v>55300</v>
      </c>
      <c r="S11" s="52">
        <v>45700</v>
      </c>
      <c r="T11" s="52">
        <v>32000</v>
      </c>
      <c r="V11" s="89"/>
    </row>
    <row r="12" spans="1:22" ht="16.5" x14ac:dyDescent="0.2">
      <c r="A12" s="111" t="s">
        <v>25</v>
      </c>
      <c r="B12" s="112"/>
      <c r="C12" s="112"/>
      <c r="D12" s="87" t="s">
        <v>137</v>
      </c>
      <c r="E12" s="10"/>
      <c r="F12" s="9">
        <v>1720</v>
      </c>
      <c r="G12" s="10"/>
      <c r="H12" s="10"/>
      <c r="I12" s="52">
        <f>((E12*12)*(B3+1)/F12)</f>
        <v>0</v>
      </c>
      <c r="J12" s="63">
        <f>IF(H12=1,I12*B6,IF(H12=2,I12*C6,IF(H12=3,I12*D6,IF(H12=4,I12*E6,(IF(H12=5,I12*F6,0))))))</f>
        <v>0</v>
      </c>
      <c r="K12" s="52">
        <f t="shared" si="0"/>
        <v>0</v>
      </c>
      <c r="L12" s="53">
        <f t="shared" si="1"/>
        <v>0</v>
      </c>
      <c r="M12" s="53">
        <f t="shared" si="2"/>
        <v>0</v>
      </c>
      <c r="N12" s="54">
        <f t="shared" si="3"/>
        <v>0</v>
      </c>
      <c r="P12" s="56" t="s">
        <v>32</v>
      </c>
      <c r="Q12" s="52">
        <v>65800</v>
      </c>
      <c r="R12" s="52">
        <v>51400</v>
      </c>
      <c r="S12" s="52">
        <v>44400</v>
      </c>
      <c r="T12" s="52">
        <v>29700</v>
      </c>
      <c r="V12" s="90"/>
    </row>
    <row r="13" spans="1:22" ht="16.5" x14ac:dyDescent="0.2">
      <c r="A13" s="111" t="s">
        <v>25</v>
      </c>
      <c r="B13" s="112"/>
      <c r="C13" s="112"/>
      <c r="D13" s="39" t="s">
        <v>138</v>
      </c>
      <c r="E13" s="10"/>
      <c r="F13" s="9">
        <v>1720</v>
      </c>
      <c r="G13" s="10"/>
      <c r="H13" s="10"/>
      <c r="I13" s="52">
        <f>((E13*12)*(B3+1)/F13)</f>
        <v>0</v>
      </c>
      <c r="J13" s="63">
        <f>IF(H13=1,I13*B6,IF(H13=2,I13*C6,IF(H13=3,I13*D6,IF(H13=4,I13*E6,(IF(H13=5,I13*F6,0))))))</f>
        <v>0</v>
      </c>
      <c r="K13" s="52">
        <f t="shared" si="0"/>
        <v>0</v>
      </c>
      <c r="L13" s="53">
        <f>I13*G13</f>
        <v>0</v>
      </c>
      <c r="M13" s="53">
        <f t="shared" si="2"/>
        <v>0</v>
      </c>
      <c r="N13" s="54">
        <f t="shared" si="3"/>
        <v>0</v>
      </c>
      <c r="P13" s="56" t="s">
        <v>123</v>
      </c>
      <c r="Q13" s="52">
        <v>66600</v>
      </c>
      <c r="R13" s="52">
        <v>47200</v>
      </c>
      <c r="S13" s="61">
        <v>36600</v>
      </c>
      <c r="T13" s="52">
        <v>30700</v>
      </c>
      <c r="V13" s="90"/>
    </row>
    <row r="14" spans="1:22" ht="16.5" x14ac:dyDescent="0.2">
      <c r="A14" s="111" t="s">
        <v>25</v>
      </c>
      <c r="B14" s="112"/>
      <c r="C14" s="112"/>
      <c r="D14" s="39" t="s">
        <v>139</v>
      </c>
      <c r="E14" s="10"/>
      <c r="F14" s="9">
        <v>1720</v>
      </c>
      <c r="G14" s="10"/>
      <c r="H14" s="10"/>
      <c r="I14" s="52">
        <f>((E14*12)*(B3+1)/F14)</f>
        <v>0</v>
      </c>
      <c r="J14" s="63">
        <f>IF(H14=1,I14*B6,IF(H14=2,I14*C6,IF(H14=3,I14*D6,IF(H14=4,I14*E6,(IF(H14=5,I14*F6,0))))))</f>
        <v>0</v>
      </c>
      <c r="K14" s="52">
        <f t="shared" si="0"/>
        <v>0</v>
      </c>
      <c r="L14" s="53">
        <f t="shared" si="1"/>
        <v>0</v>
      </c>
      <c r="M14" s="53">
        <f t="shared" si="2"/>
        <v>0</v>
      </c>
      <c r="N14" s="54">
        <f t="shared" si="3"/>
        <v>0</v>
      </c>
      <c r="P14" s="56" t="s">
        <v>124</v>
      </c>
      <c r="Q14" s="52">
        <v>65900</v>
      </c>
      <c r="R14" s="52">
        <v>49200</v>
      </c>
      <c r="S14" s="52">
        <v>42300</v>
      </c>
      <c r="T14" s="52">
        <v>29900</v>
      </c>
      <c r="V14" s="90"/>
    </row>
    <row r="15" spans="1:22" ht="16.5" x14ac:dyDescent="0.2">
      <c r="A15" s="111" t="s">
        <v>25</v>
      </c>
      <c r="B15" s="112"/>
      <c r="C15" s="112"/>
      <c r="D15" s="39"/>
      <c r="E15" s="10"/>
      <c r="F15" s="9">
        <v>1720</v>
      </c>
      <c r="G15" s="10"/>
      <c r="H15" s="10"/>
      <c r="I15" s="52">
        <f>((E15*12)*(B3+1)/F15)</f>
        <v>0</v>
      </c>
      <c r="J15" s="63">
        <f>IF(H15=1,I15*B6,IF(H15=2,I15*C6,IF(H15=3,I15*D6,IF(H15=4,I15*E6,(IF(H15=5,I15*F6,0))))))</f>
        <v>0</v>
      </c>
      <c r="K15" s="52">
        <f t="shared" si="0"/>
        <v>0</v>
      </c>
      <c r="L15" s="53">
        <f t="shared" si="1"/>
        <v>0</v>
      </c>
      <c r="M15" s="53">
        <f t="shared" si="2"/>
        <v>0</v>
      </c>
      <c r="N15" s="54">
        <f t="shared" si="3"/>
        <v>0</v>
      </c>
      <c r="P15" s="56" t="s">
        <v>125</v>
      </c>
      <c r="Q15" s="52">
        <v>70500</v>
      </c>
      <c r="R15" s="52">
        <v>50800</v>
      </c>
      <c r="S15" s="52">
        <v>43500</v>
      </c>
      <c r="T15" s="52">
        <v>29900</v>
      </c>
      <c r="V15" s="90"/>
    </row>
    <row r="16" spans="1:22" ht="14.25" customHeight="1" x14ac:dyDescent="0.2">
      <c r="A16" s="111" t="s">
        <v>25</v>
      </c>
      <c r="B16" s="112"/>
      <c r="C16" s="112"/>
      <c r="D16" s="39"/>
      <c r="E16" s="10"/>
      <c r="F16" s="9">
        <v>1720</v>
      </c>
      <c r="G16" s="10"/>
      <c r="H16" s="10"/>
      <c r="I16" s="52">
        <f>((E16*12)*(B3+1)/F16)</f>
        <v>0</v>
      </c>
      <c r="J16" s="63">
        <f>IF(H16=1,I16*B6,IF(H16=2,I16*C6,IF(H16=3,I16*D6,IF(H16=4,I16*E6,(IF(H16=5,I16*F6,0))))))</f>
        <v>0</v>
      </c>
      <c r="K16" s="52">
        <f t="shared" si="0"/>
        <v>0</v>
      </c>
      <c r="L16" s="53">
        <f t="shared" si="1"/>
        <v>0</v>
      </c>
      <c r="M16" s="53">
        <f t="shared" si="2"/>
        <v>0</v>
      </c>
      <c r="N16" s="54">
        <f t="shared" si="3"/>
        <v>0</v>
      </c>
      <c r="P16" s="56" t="s">
        <v>33</v>
      </c>
      <c r="Q16" s="52">
        <v>76600</v>
      </c>
      <c r="R16" s="52">
        <v>61300</v>
      </c>
      <c r="S16" s="52">
        <v>43800</v>
      </c>
      <c r="T16" s="52">
        <v>30400</v>
      </c>
      <c r="V16" s="89"/>
    </row>
    <row r="17" spans="1:22" ht="16.5" x14ac:dyDescent="0.2">
      <c r="A17" s="111" t="s">
        <v>25</v>
      </c>
      <c r="B17" s="112"/>
      <c r="C17" s="112"/>
      <c r="D17" s="4"/>
      <c r="E17" s="10"/>
      <c r="F17" s="9">
        <v>1720</v>
      </c>
      <c r="G17" s="10"/>
      <c r="H17" s="10"/>
      <c r="I17" s="52">
        <f>((E17*12)*(B3+1)/F17)</f>
        <v>0</v>
      </c>
      <c r="J17" s="63">
        <f>IF(H17=1,I17*B6,IF(H17=2,I17*C6,IF(H17=3,I17*D6,IF(H17=4,I17*E6,(IF(H17=5,I17*F6,0))))))</f>
        <v>0</v>
      </c>
      <c r="K17" s="52">
        <f t="shared" si="0"/>
        <v>0</v>
      </c>
      <c r="L17" s="53">
        <f t="shared" si="1"/>
        <v>0</v>
      </c>
      <c r="M17" s="53">
        <f t="shared" si="2"/>
        <v>0</v>
      </c>
      <c r="N17" s="54">
        <f t="shared" si="3"/>
        <v>0</v>
      </c>
      <c r="P17" s="56" t="s">
        <v>126</v>
      </c>
      <c r="Q17" s="52">
        <v>60200</v>
      </c>
      <c r="R17" s="52">
        <v>46600</v>
      </c>
      <c r="S17" s="52">
        <v>39700</v>
      </c>
      <c r="T17" s="52">
        <v>29600</v>
      </c>
      <c r="V17" s="90"/>
    </row>
    <row r="18" spans="1:22" ht="16.5" x14ac:dyDescent="0.2">
      <c r="A18" s="111" t="s">
        <v>25</v>
      </c>
      <c r="B18" s="112"/>
      <c r="C18" s="112"/>
      <c r="D18" s="4"/>
      <c r="E18" s="10"/>
      <c r="F18" s="9">
        <v>1720</v>
      </c>
      <c r="G18" s="10"/>
      <c r="H18" s="10"/>
      <c r="I18" s="52">
        <f>((E18*12)*(B3+1)/F18)</f>
        <v>0</v>
      </c>
      <c r="J18" s="63">
        <f>IF(H18=1,I18*B6,IF(H18=2,I18*C6,IF(H18=3,I18*D6,IF(H18=4,I18*E6,(IF(H18=5,I18*F6,0))))))</f>
        <v>0</v>
      </c>
      <c r="K18" s="52">
        <f t="shared" si="0"/>
        <v>0</v>
      </c>
      <c r="L18" s="53">
        <f t="shared" si="1"/>
        <v>0</v>
      </c>
      <c r="M18" s="53">
        <f t="shared" si="2"/>
        <v>0</v>
      </c>
      <c r="N18" s="54">
        <f t="shared" si="3"/>
        <v>0</v>
      </c>
      <c r="P18" s="56" t="s">
        <v>127</v>
      </c>
      <c r="Q18" s="52">
        <v>64100</v>
      </c>
      <c r="R18" s="52">
        <v>46600</v>
      </c>
      <c r="S18" s="52">
        <v>38300</v>
      </c>
      <c r="T18" s="52">
        <v>29200</v>
      </c>
      <c r="V18" s="90"/>
    </row>
    <row r="19" spans="1:22" ht="16.5" x14ac:dyDescent="0.2">
      <c r="A19" s="111" t="s">
        <v>25</v>
      </c>
      <c r="B19" s="112"/>
      <c r="C19" s="112"/>
      <c r="D19" s="4"/>
      <c r="E19" s="10"/>
      <c r="F19" s="9">
        <v>1720</v>
      </c>
      <c r="G19" s="10"/>
      <c r="H19" s="10"/>
      <c r="I19" s="52">
        <f>((E19*12)*(B3+1)/F19)</f>
        <v>0</v>
      </c>
      <c r="J19" s="63">
        <f>IF(H19=1,I19*B6,IF(H19=2,I19*C6,IF(H19=3,I19*D6,IF(H19=4,I19*E6,(IF(H19=5,I19*F6,0))))))</f>
        <v>0</v>
      </c>
      <c r="K19" s="52">
        <f t="shared" si="0"/>
        <v>0</v>
      </c>
      <c r="L19" s="53">
        <f t="shared" si="1"/>
        <v>0</v>
      </c>
      <c r="M19" s="53">
        <f t="shared" si="2"/>
        <v>0</v>
      </c>
      <c r="N19" s="54">
        <f t="shared" si="3"/>
        <v>0</v>
      </c>
      <c r="P19" s="56" t="s">
        <v>128</v>
      </c>
      <c r="Q19" s="52">
        <v>77300</v>
      </c>
      <c r="R19" s="52">
        <v>58500</v>
      </c>
      <c r="S19" s="52">
        <v>45500</v>
      </c>
      <c r="T19" s="52">
        <v>31000</v>
      </c>
      <c r="V19" s="90"/>
    </row>
    <row r="20" spans="1:22" ht="16.5" x14ac:dyDescent="0.2">
      <c r="A20" s="73" t="s">
        <v>36</v>
      </c>
      <c r="B20" s="74"/>
      <c r="C20" s="74"/>
      <c r="D20" s="74"/>
      <c r="E20" s="74"/>
      <c r="F20" s="74"/>
      <c r="G20" s="75">
        <f>SUM(G11:G19)</f>
        <v>0</v>
      </c>
      <c r="H20" s="74"/>
      <c r="I20" s="74"/>
      <c r="J20" s="74"/>
      <c r="K20" s="74"/>
      <c r="L20" s="48">
        <f>SUM(L11:L19)</f>
        <v>0</v>
      </c>
      <c r="M20" s="48">
        <f>SUM(M11:M19)</f>
        <v>0</v>
      </c>
      <c r="N20" s="49">
        <f>SUM(N11:N19)</f>
        <v>0</v>
      </c>
      <c r="P20" s="62"/>
      <c r="Q20" s="62"/>
      <c r="R20" s="62"/>
      <c r="S20" s="62"/>
      <c r="T20" s="62"/>
      <c r="V20" s="90"/>
    </row>
    <row r="21" spans="1:22" ht="16.899999999999999" customHeight="1" x14ac:dyDescent="0.2">
      <c r="A21" s="1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5"/>
      <c r="P21" s="88" t="s">
        <v>141</v>
      </c>
      <c r="Q21" s="62"/>
      <c r="R21" s="62"/>
      <c r="S21" s="62"/>
      <c r="T21" s="62"/>
      <c r="V21" s="89"/>
    </row>
    <row r="22" spans="1:22" ht="12.75" customHeight="1" x14ac:dyDescent="0.2">
      <c r="A22" s="106" t="s">
        <v>46</v>
      </c>
      <c r="B22" s="107"/>
      <c r="C22" s="107"/>
      <c r="D22" s="108" t="s">
        <v>61</v>
      </c>
      <c r="E22" s="108" t="s">
        <v>27</v>
      </c>
      <c r="F22" s="108" t="s">
        <v>35</v>
      </c>
      <c r="G22" s="110" t="s">
        <v>26</v>
      </c>
      <c r="H22" s="108" t="s">
        <v>97</v>
      </c>
      <c r="I22" s="110" t="s">
        <v>62</v>
      </c>
      <c r="J22" s="108" t="s">
        <v>83</v>
      </c>
      <c r="K22" s="108" t="s">
        <v>98</v>
      </c>
      <c r="L22" s="108" t="s">
        <v>104</v>
      </c>
      <c r="M22" s="108" t="s">
        <v>103</v>
      </c>
      <c r="N22" s="101" t="s">
        <v>37</v>
      </c>
      <c r="P22" s="118" t="s">
        <v>34</v>
      </c>
      <c r="Q22" s="113" t="s">
        <v>28</v>
      </c>
      <c r="R22" s="113" t="s">
        <v>29</v>
      </c>
      <c r="S22" s="113" t="s">
        <v>30</v>
      </c>
      <c r="V22" s="90"/>
    </row>
    <row r="23" spans="1:22" ht="24" customHeight="1" x14ac:dyDescent="0.2">
      <c r="A23" s="106"/>
      <c r="B23" s="107"/>
      <c r="C23" s="107"/>
      <c r="D23" s="109"/>
      <c r="E23" s="109"/>
      <c r="F23" s="109"/>
      <c r="G23" s="110"/>
      <c r="H23" s="109"/>
      <c r="I23" s="110"/>
      <c r="J23" s="114"/>
      <c r="K23" s="109"/>
      <c r="L23" s="114"/>
      <c r="M23" s="114"/>
      <c r="N23" s="102"/>
      <c r="P23" s="119"/>
      <c r="Q23" s="113"/>
      <c r="R23" s="113"/>
      <c r="S23" s="113"/>
      <c r="V23" s="90"/>
    </row>
    <row r="24" spans="1:22" ht="16.5" x14ac:dyDescent="0.2">
      <c r="A24" s="111" t="s">
        <v>108</v>
      </c>
      <c r="B24" s="112"/>
      <c r="C24" s="112"/>
      <c r="D24" s="91" t="s">
        <v>135</v>
      </c>
      <c r="E24" s="10"/>
      <c r="F24" s="9">
        <v>1300</v>
      </c>
      <c r="G24" s="10"/>
      <c r="H24" s="10"/>
      <c r="I24" s="52">
        <f>((E24*12)*(B3+1)/F24)</f>
        <v>0</v>
      </c>
      <c r="J24" s="63">
        <f>IF(H24=1,I24*B6,IF(H24=2,I24*C6,IF(H24=3,I24*D6,IF(H24=4,I24*E6,(IF(H24=5,I24*F6,0))))))</f>
        <v>0</v>
      </c>
      <c r="K24" s="52">
        <f>I24+J24</f>
        <v>0</v>
      </c>
      <c r="L24" s="53">
        <f>I24*G24</f>
        <v>0</v>
      </c>
      <c r="M24" s="53">
        <f>J24*G24</f>
        <v>0</v>
      </c>
      <c r="N24" s="54">
        <f>K24*G24</f>
        <v>0</v>
      </c>
      <c r="P24" s="56" t="s">
        <v>38</v>
      </c>
      <c r="Q24" s="52">
        <v>50000</v>
      </c>
      <c r="R24" s="52">
        <v>43000</v>
      </c>
      <c r="S24" s="52">
        <v>36000</v>
      </c>
      <c r="V24" s="90"/>
    </row>
    <row r="25" spans="1:22" ht="16.5" x14ac:dyDescent="0.2">
      <c r="A25" s="111" t="s">
        <v>108</v>
      </c>
      <c r="B25" s="112"/>
      <c r="C25" s="112"/>
      <c r="D25" s="86" t="s">
        <v>140</v>
      </c>
      <c r="E25" s="10"/>
      <c r="F25" s="9">
        <v>1300</v>
      </c>
      <c r="G25" s="10"/>
      <c r="H25" s="10"/>
      <c r="I25" s="52">
        <f>((E25*12)*(B3+1)/F25)</f>
        <v>0</v>
      </c>
      <c r="J25" s="63">
        <f>IF(H25=1,I25*B6,IF(H25=2,I25*C6,IF(H25=3,I25*D6,IF(H25=4,I25*E6,(IF(H25=5,I25*F6,0))))))</f>
        <v>0</v>
      </c>
      <c r="K25" s="52">
        <f>I25+J25</f>
        <v>0</v>
      </c>
      <c r="L25" s="53">
        <f>I25*G25</f>
        <v>0</v>
      </c>
      <c r="M25" s="53">
        <f>J25*G25</f>
        <v>0</v>
      </c>
      <c r="N25" s="54">
        <f>K25*G25</f>
        <v>0</v>
      </c>
      <c r="V25" s="90"/>
    </row>
    <row r="26" spans="1:22" ht="16.5" x14ac:dyDescent="0.2">
      <c r="A26" s="111" t="s">
        <v>25</v>
      </c>
      <c r="B26" s="112"/>
      <c r="C26" s="112"/>
      <c r="D26" s="39"/>
      <c r="E26" s="10"/>
      <c r="F26" s="9">
        <v>1300</v>
      </c>
      <c r="G26" s="10"/>
      <c r="H26" s="10"/>
      <c r="I26" s="52">
        <f>((E26*12)*(B3+1)/F26)</f>
        <v>0</v>
      </c>
      <c r="J26" s="63">
        <f>IF(H26=1,I26*B6,IF(H26=2,I26*C6,IF(H26=3,I26*D6,IF(H26=4,I26*E6,(IF(H26=5,I26*F6,0))))))</f>
        <v>0</v>
      </c>
      <c r="K26" s="52">
        <f>I26+J26</f>
        <v>0</v>
      </c>
      <c r="L26" s="53">
        <f>I26*G26</f>
        <v>0</v>
      </c>
      <c r="M26" s="53">
        <f>J26*G26</f>
        <v>0</v>
      </c>
      <c r="N26" s="54">
        <f>K26*G26</f>
        <v>0</v>
      </c>
      <c r="V26" s="89"/>
    </row>
    <row r="27" spans="1:22" ht="16.5" x14ac:dyDescent="0.2">
      <c r="A27" s="111" t="s">
        <v>25</v>
      </c>
      <c r="B27" s="112"/>
      <c r="C27" s="112"/>
      <c r="D27" s="4"/>
      <c r="E27" s="10"/>
      <c r="F27" s="9">
        <v>1300</v>
      </c>
      <c r="G27" s="10"/>
      <c r="H27" s="10"/>
      <c r="I27" s="52">
        <f>((E27*12)*(B3+1)/F27)</f>
        <v>0</v>
      </c>
      <c r="J27" s="63">
        <f>IF(H27=1,I27*B6,IF(H27=2,I27*C6,IF(H27=3,I27*D6,IF(H27=4,I27*E6,(IF(H27=5,I27*F6,0))))))</f>
        <v>0</v>
      </c>
      <c r="K27" s="52">
        <f>I27+J27</f>
        <v>0</v>
      </c>
      <c r="L27" s="53">
        <f>I27*G27</f>
        <v>0</v>
      </c>
      <c r="M27" s="53">
        <f>J27*G27</f>
        <v>0</v>
      </c>
      <c r="N27" s="54">
        <f>K27*G27</f>
        <v>0</v>
      </c>
      <c r="V27" s="90"/>
    </row>
    <row r="28" spans="1:22" ht="16.5" x14ac:dyDescent="0.2">
      <c r="A28" s="73" t="s">
        <v>36</v>
      </c>
      <c r="B28" s="74"/>
      <c r="C28" s="74"/>
      <c r="D28" s="125"/>
      <c r="E28" s="126"/>
      <c r="F28" s="127"/>
      <c r="G28" s="75">
        <f>SUM(G24:G27)</f>
        <v>0</v>
      </c>
      <c r="H28" s="125"/>
      <c r="I28" s="126"/>
      <c r="J28" s="126"/>
      <c r="K28" s="127"/>
      <c r="L28" s="48">
        <f>SUM(L24:L27)</f>
        <v>0</v>
      </c>
      <c r="M28" s="48">
        <f>SUM(M24:M27)</f>
        <v>0</v>
      </c>
      <c r="N28" s="13">
        <f>SUM(N24:N27)</f>
        <v>0</v>
      </c>
      <c r="V28" s="90"/>
    </row>
    <row r="29" spans="1:22" ht="9" customHeight="1" x14ac:dyDescent="0.2">
      <c r="A29" s="1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5"/>
      <c r="S29" s="134" t="s">
        <v>83</v>
      </c>
      <c r="V29" s="90"/>
    </row>
    <row r="30" spans="1:22" ht="15" customHeight="1" x14ac:dyDescent="0.2">
      <c r="A30" s="106" t="s">
        <v>39</v>
      </c>
      <c r="B30" s="107"/>
      <c r="C30" s="107"/>
      <c r="D30" s="108" t="s">
        <v>61</v>
      </c>
      <c r="E30" s="108" t="s">
        <v>40</v>
      </c>
      <c r="F30" s="108" t="s">
        <v>43</v>
      </c>
      <c r="G30" s="110" t="s">
        <v>26</v>
      </c>
      <c r="H30" s="128"/>
      <c r="I30" s="110" t="s">
        <v>44</v>
      </c>
      <c r="J30" s="131"/>
      <c r="K30" s="108" t="s">
        <v>42</v>
      </c>
      <c r="L30" s="108" t="s">
        <v>104</v>
      </c>
      <c r="M30" s="136"/>
      <c r="N30" s="101" t="s">
        <v>41</v>
      </c>
      <c r="P30" s="37" t="s">
        <v>1</v>
      </c>
      <c r="Q30" s="37" t="s">
        <v>2</v>
      </c>
      <c r="R30" s="37" t="s">
        <v>112</v>
      </c>
      <c r="S30" s="135"/>
      <c r="T30" s="76" t="s">
        <v>106</v>
      </c>
      <c r="V30" s="90"/>
    </row>
    <row r="31" spans="1:22" ht="12" customHeight="1" x14ac:dyDescent="0.2">
      <c r="A31" s="106"/>
      <c r="B31" s="107"/>
      <c r="C31" s="107"/>
      <c r="D31" s="109"/>
      <c r="E31" s="109"/>
      <c r="F31" s="109"/>
      <c r="G31" s="110"/>
      <c r="H31" s="129"/>
      <c r="I31" s="110"/>
      <c r="J31" s="132"/>
      <c r="K31" s="109"/>
      <c r="L31" s="114"/>
      <c r="M31" s="132"/>
      <c r="N31" s="102"/>
      <c r="P31" s="16" t="str">
        <f>B5</f>
        <v>Inst 1</v>
      </c>
      <c r="Q31" s="16"/>
      <c r="R31" s="25">
        <f>IF(H11=1,(L11))+IF(H12=1,(L12))+IF(H13=1,(L13))+IF(H14=1,(L14))+IF(H15=1,(L15))+IF(H16=1,(L16))+IF(H17=1,(L17))+IF(H18=1,(L18))+IF(H19=1,(L19))+IF(G24=1,(L24))+IF(G25=1,(L25))+IF(G26=1,(L26))+IF(G27=1,(L27))</f>
        <v>0</v>
      </c>
      <c r="S31" s="25">
        <f>IF(H11=1,(M11))+IF(H12=1,(M12))+IF(H13=1,(M13))+IF(H14=1,(M14))+IF(H15=1,(M15))+IF(H16=1,(M16))+IF(H17=1,(M17))+IF(H18=1,(M18))+IF(H19=1,(M19))+IF(H24=1,(M24))+IF(H25=1,(M25))+IF(H26=1,(M26))+IF(H27=1,(M27))</f>
        <v>0</v>
      </c>
      <c r="T31" s="25">
        <f>R31+S31</f>
        <v>0</v>
      </c>
      <c r="V31" s="89"/>
    </row>
    <row r="32" spans="1:22" ht="16.5" x14ac:dyDescent="0.2">
      <c r="A32" s="103" t="s">
        <v>25</v>
      </c>
      <c r="B32" s="104"/>
      <c r="C32" s="105"/>
      <c r="D32" s="4"/>
      <c r="E32" s="10"/>
      <c r="F32" s="10"/>
      <c r="G32" s="10">
        <f t="shared" ref="G32:G35" si="4">SUM(G28)</f>
        <v>0</v>
      </c>
      <c r="H32" s="129"/>
      <c r="I32" s="52">
        <f>F32*G32</f>
        <v>0</v>
      </c>
      <c r="J32" s="132"/>
      <c r="K32" s="9">
        <v>0</v>
      </c>
      <c r="L32" s="52">
        <f>G32+I32</f>
        <v>0</v>
      </c>
      <c r="M32" s="137"/>
      <c r="N32" s="54">
        <f>I32+K32</f>
        <v>0</v>
      </c>
      <c r="P32" s="16" t="str">
        <f>C5</f>
        <v>Inst 2</v>
      </c>
      <c r="Q32" s="16"/>
      <c r="R32" s="25">
        <f>IF(H11=2,(L11))+IF(H12=2,(L12))+IF(H13=2,(L13))+IF(H14=2,(L14))+IF(H15=2,(L15))+IF(H16=2,(L16))+IF(H17=2,(L17))+IF(H18=2,(L18))+IF(H19=2,(L19))+IF(H24=2,(L24))+IF(H25=2,(L25))+IF(H26=2,(L26))+IF(H27=2,(L27))</f>
        <v>0</v>
      </c>
      <c r="S32" s="25">
        <f>IF(H11=2,(M11))+IF(H12=2,(M12))+IF(H13=2,(M13))+IF(H14=2,(M14))+IF(H15=2,(M15))+IF(H16=2,(M16))+IF(H17=2,(M17))+IF(H18=2,(M18))+IF(H19=2,(M19))+IF(H24=2,(M24))+IF(H25=2,(M25))+IF(H26=2,(M26))+IF(H27=2,(M27))</f>
        <v>0</v>
      </c>
      <c r="T32" s="25">
        <f>R32+S32</f>
        <v>0</v>
      </c>
      <c r="V32" s="90"/>
    </row>
    <row r="33" spans="1:22" ht="16.5" x14ac:dyDescent="0.2">
      <c r="A33" s="103" t="s">
        <v>25</v>
      </c>
      <c r="B33" s="104"/>
      <c r="C33" s="105"/>
      <c r="D33" s="12"/>
      <c r="E33" s="10"/>
      <c r="F33" s="10"/>
      <c r="G33" s="10">
        <f t="shared" si="4"/>
        <v>0</v>
      </c>
      <c r="H33" s="129"/>
      <c r="I33" s="52">
        <f>F33*G33</f>
        <v>0</v>
      </c>
      <c r="J33" s="132"/>
      <c r="K33" s="9">
        <v>0</v>
      </c>
      <c r="L33" s="52">
        <f>G33+I33</f>
        <v>0</v>
      </c>
      <c r="M33" s="137"/>
      <c r="N33" s="54">
        <f>I33+K33</f>
        <v>0</v>
      </c>
      <c r="P33" s="16" t="str">
        <f>D5</f>
        <v>Inst 3</v>
      </c>
      <c r="Q33" s="16"/>
      <c r="R33" s="25">
        <f>IF(H11=3,(L12))+IF(H12=3,(L13))+IF(H13=3,(L14))+IF(H14=3,(L15))+IF(H15=3,(L16))+IF(H16=3,(L17))+IF(H17=3,(L18))+IF(H18=3,(L19))+IF(H19=3,(L20))+IF(H24=3,(L25))+IF(H25=3,(L26))+IF(H26=3,(L27))+IF(H27=3,(L28))</f>
        <v>0</v>
      </c>
      <c r="S33" s="25">
        <f>IF(H12=3,(M12))+IF(H13=3,(M13))+IF(H14=3,(M14))+IF(H15=3,(M15))+IF(H16=3,(M16))+IF(H17=3,(M17))+IF(H18=3,(M18))+IF(H19=3,(M19))+IF(H20=3,(M20))+IF(H25=3,(M25))+IF(H26=3,(M26))+IF(H27=3,(M27))+IF(H28=3,(M28))</f>
        <v>0</v>
      </c>
      <c r="T33" s="25">
        <f>R33+S33</f>
        <v>0</v>
      </c>
      <c r="V33" s="90"/>
    </row>
    <row r="34" spans="1:22" ht="16.5" x14ac:dyDescent="0.2">
      <c r="A34" s="103" t="s">
        <v>25</v>
      </c>
      <c r="B34" s="104"/>
      <c r="C34" s="105"/>
      <c r="D34" s="12"/>
      <c r="E34" s="10"/>
      <c r="F34" s="10"/>
      <c r="G34" s="10">
        <f t="shared" si="4"/>
        <v>0</v>
      </c>
      <c r="H34" s="129"/>
      <c r="I34" s="52">
        <f>F34*G34</f>
        <v>0</v>
      </c>
      <c r="J34" s="132"/>
      <c r="K34" s="9">
        <v>0</v>
      </c>
      <c r="L34" s="52">
        <f>G34+I34</f>
        <v>0</v>
      </c>
      <c r="M34" s="137"/>
      <c r="N34" s="54">
        <f>I34+K34</f>
        <v>0</v>
      </c>
      <c r="P34" s="16" t="str">
        <f>E5</f>
        <v>Inst 4</v>
      </c>
      <c r="Q34" s="16"/>
      <c r="R34" s="25">
        <f>IF(G11=4,(L11))+IF(G12=4,(L12))+IF(G13=4,(L13))+IF(G14=4,(L14))+IF(G15=4,(L15))+IF(G16=4,(L16))+IF(G17=4,(L17))+IF(G18=4,(L18))+IF(G19=4,(L19))+IF(G26=4,(L24))+IF(G27=4,(L25))+IF(G28=4,(L26))+IF(G29=4,(L27))</f>
        <v>0</v>
      </c>
      <c r="S34" s="25">
        <f>IF(H13=4,(M13))+IF(H14=4,(M14))+IF(H15=4,(M15))+IF(H16=4,(M16))+IF(H17=4,(M17))+IF(H18=4,(M18))+IF(H19=4,(M19))+IF(H20=4,(M20))+IF(H21=4,(M21))+IF(H26=4,(M26))+IF(H27=4,(M27))+IF(H28=4,(M28))+IF(H29=4,(M29))</f>
        <v>0</v>
      </c>
      <c r="T34" s="25">
        <f>R34+S34</f>
        <v>0</v>
      </c>
      <c r="V34" s="90"/>
    </row>
    <row r="35" spans="1:22" ht="16.5" x14ac:dyDescent="0.2">
      <c r="A35" s="103" t="s">
        <v>25</v>
      </c>
      <c r="B35" s="104"/>
      <c r="C35" s="105"/>
      <c r="D35" s="12"/>
      <c r="E35" s="10"/>
      <c r="F35" s="10"/>
      <c r="G35" s="10">
        <f t="shared" si="4"/>
        <v>0</v>
      </c>
      <c r="H35" s="129"/>
      <c r="I35" s="52">
        <f>F35*G35</f>
        <v>0</v>
      </c>
      <c r="J35" s="132"/>
      <c r="K35" s="9">
        <v>0</v>
      </c>
      <c r="L35" s="52">
        <f>G35+I35</f>
        <v>0</v>
      </c>
      <c r="M35" s="137"/>
      <c r="N35" s="54">
        <f>I35+K35</f>
        <v>0</v>
      </c>
      <c r="P35" s="16" t="str">
        <f>F5</f>
        <v>LUCE</v>
      </c>
      <c r="Q35" s="16" t="s">
        <v>100</v>
      </c>
      <c r="R35" s="25">
        <f>IF(H11=5,(L11))+IF(H12=5,(L12))+IF(H13=5,(L13))+IF(H14=5,(L14))+IF(H15=5,(L15))+IF(H16=5,(L16))+IF(H17=5,(L17))+IF(H18=5,(L18))+IF(H19=5,(L19))+IF(H24=5,(L24))+IF(H25=5,(L25))+IF(H26=5,(L26))+IF(H27=5,(L27))</f>
        <v>0</v>
      </c>
      <c r="S35" s="25">
        <f>IF(H11=5,(M11))+IF(H12=5,(M12))+IF(H13=5,(M13))+IF(H14=5,(M14))+IF(H15=5,(M15))+IF(H16=5,(M16))+IF(H17=5,(M17))+IF(H18=5,(M18))+IF(H19=5,(M19))+IF(H24=5,(M24))+IF(H25=5,(M25))+IF(H26=5,(M26))+IF(H27=5,(M27))</f>
        <v>0</v>
      </c>
      <c r="T35" s="25">
        <f>R35+S35</f>
        <v>0</v>
      </c>
      <c r="V35" s="90"/>
    </row>
    <row r="36" spans="1:22" x14ac:dyDescent="0.2">
      <c r="A36" s="103" t="s">
        <v>25</v>
      </c>
      <c r="B36" s="104"/>
      <c r="C36" s="105"/>
      <c r="D36" s="12"/>
      <c r="E36" s="10"/>
      <c r="F36" s="10"/>
      <c r="G36" s="10">
        <v>0</v>
      </c>
      <c r="H36" s="130"/>
      <c r="I36" s="52">
        <f>F36*G36</f>
        <v>0</v>
      </c>
      <c r="J36" s="133"/>
      <c r="K36" s="9">
        <v>0</v>
      </c>
      <c r="L36" s="52">
        <f>G36+I36</f>
        <v>0</v>
      </c>
      <c r="M36" s="138"/>
      <c r="N36" s="54">
        <f>I36+K36</f>
        <v>0</v>
      </c>
      <c r="P36" s="17"/>
      <c r="Q36" s="17"/>
      <c r="S36" s="33">
        <f>SUM(S31:S35)</f>
        <v>0</v>
      </c>
      <c r="T36" s="33">
        <f>SUM(T31:T35)</f>
        <v>0</v>
      </c>
    </row>
    <row r="37" spans="1:22" x14ac:dyDescent="0.2">
      <c r="A37" s="73" t="s">
        <v>36</v>
      </c>
      <c r="B37" s="74"/>
      <c r="C37" s="74"/>
      <c r="D37" s="125"/>
      <c r="E37" s="126"/>
      <c r="F37" s="127"/>
      <c r="G37" s="75">
        <f>G32+G33+G34+G35+G36</f>
        <v>0</v>
      </c>
      <c r="H37" s="125"/>
      <c r="I37" s="126"/>
      <c r="J37" s="127"/>
      <c r="K37" s="74"/>
      <c r="L37" s="40"/>
      <c r="M37" s="40"/>
      <c r="N37" s="13">
        <f>SUM(N32:N36)</f>
        <v>0</v>
      </c>
    </row>
    <row r="38" spans="1:22" ht="7.5" customHeight="1" x14ac:dyDescent="0.2">
      <c r="A38" s="1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5"/>
    </row>
    <row r="39" spans="1:22" ht="13.5" thickBot="1" x14ac:dyDescent="0.25">
      <c r="A39" s="99" t="s">
        <v>45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47"/>
      <c r="M39" s="47"/>
      <c r="N39" s="24">
        <f>N37+N28+N20</f>
        <v>0</v>
      </c>
    </row>
  </sheetData>
  <mergeCells count="70">
    <mergeCell ref="F9:F10"/>
    <mergeCell ref="J9:J10"/>
    <mergeCell ref="H9:H10"/>
    <mergeCell ref="R9:R10"/>
    <mergeCell ref="S9:S10"/>
    <mergeCell ref="M9:M10"/>
    <mergeCell ref="S29:S30"/>
    <mergeCell ref="I4:M6"/>
    <mergeCell ref="M30:M36"/>
    <mergeCell ref="L30:L31"/>
    <mergeCell ref="L9:L10"/>
    <mergeCell ref="L22:L23"/>
    <mergeCell ref="H28:K28"/>
    <mergeCell ref="D28:F28"/>
    <mergeCell ref="H30:H36"/>
    <mergeCell ref="J30:J36"/>
    <mergeCell ref="D37:F37"/>
    <mergeCell ref="H37:J37"/>
    <mergeCell ref="A17:C17"/>
    <mergeCell ref="A18:C18"/>
    <mergeCell ref="A19:C19"/>
    <mergeCell ref="A9:C10"/>
    <mergeCell ref="E9:E10"/>
    <mergeCell ref="A11:C11"/>
    <mergeCell ref="A12:C12"/>
    <mergeCell ref="A13:C13"/>
    <mergeCell ref="A14:C14"/>
    <mergeCell ref="A15:C15"/>
    <mergeCell ref="A16:C16"/>
    <mergeCell ref="D9:D10"/>
    <mergeCell ref="T9:T10"/>
    <mergeCell ref="K9:K10"/>
    <mergeCell ref="E22:E23"/>
    <mergeCell ref="F22:F23"/>
    <mergeCell ref="G22:G23"/>
    <mergeCell ref="I22:I23"/>
    <mergeCell ref="K22:K23"/>
    <mergeCell ref="G9:G10"/>
    <mergeCell ref="I9:I10"/>
    <mergeCell ref="N9:N10"/>
    <mergeCell ref="P9:P10"/>
    <mergeCell ref="Q9:Q10"/>
    <mergeCell ref="N22:N23"/>
    <mergeCell ref="P22:P23"/>
    <mergeCell ref="R22:R23"/>
    <mergeCell ref="S22:S23"/>
    <mergeCell ref="A24:C24"/>
    <mergeCell ref="A25:C25"/>
    <mergeCell ref="A27:C27"/>
    <mergeCell ref="A22:C23"/>
    <mergeCell ref="Q22:Q23"/>
    <mergeCell ref="D22:D23"/>
    <mergeCell ref="J22:J23"/>
    <mergeCell ref="H22:H23"/>
    <mergeCell ref="M22:M23"/>
    <mergeCell ref="A26:C26"/>
    <mergeCell ref="A39:K39"/>
    <mergeCell ref="N30:N31"/>
    <mergeCell ref="A32:C32"/>
    <mergeCell ref="A33:C33"/>
    <mergeCell ref="A34:C34"/>
    <mergeCell ref="A30:C31"/>
    <mergeCell ref="A35:C35"/>
    <mergeCell ref="A36:C36"/>
    <mergeCell ref="E30:E31"/>
    <mergeCell ref="F30:F31"/>
    <mergeCell ref="G30:G31"/>
    <mergeCell ref="I30:I31"/>
    <mergeCell ref="K30:K31"/>
    <mergeCell ref="D30:D31"/>
  </mergeCells>
  <phoneticPr fontId="0" type="noConversion"/>
  <pageMargins left="0.26" right="0.19" top="0.76" bottom="0.6" header="0.51181102362204722" footer="0.51181102362204722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9"/>
  <sheetViews>
    <sheetView showGridLines="0" workbookViewId="0">
      <selection activeCell="C45" sqref="C45"/>
    </sheetView>
  </sheetViews>
  <sheetFormatPr defaultRowHeight="12.75" x14ac:dyDescent="0.2"/>
  <cols>
    <col min="7" max="7" width="13.42578125" bestFit="1" customWidth="1"/>
  </cols>
  <sheetData>
    <row r="2" spans="2:7" ht="15.75" x14ac:dyDescent="0.25">
      <c r="B2" s="18" t="s">
        <v>7</v>
      </c>
    </row>
    <row r="3" spans="2:7" x14ac:dyDescent="0.2">
      <c r="B3" s="42" t="s">
        <v>91</v>
      </c>
    </row>
    <row r="4" spans="2:7" x14ac:dyDescent="0.2">
      <c r="B4" s="92" t="s">
        <v>50</v>
      </c>
      <c r="C4" s="92"/>
      <c r="D4" s="92"/>
      <c r="E4" s="98" t="s">
        <v>47</v>
      </c>
      <c r="F4" s="98" t="s">
        <v>48</v>
      </c>
      <c r="G4" s="98" t="s">
        <v>41</v>
      </c>
    </row>
    <row r="5" spans="2:7" x14ac:dyDescent="0.2">
      <c r="B5" s="92"/>
      <c r="C5" s="92"/>
      <c r="D5" s="92"/>
      <c r="E5" s="98"/>
      <c r="F5" s="98"/>
      <c r="G5" s="98"/>
    </row>
    <row r="6" spans="2:7" x14ac:dyDescent="0.2">
      <c r="B6" s="146"/>
      <c r="C6" s="146"/>
      <c r="D6" s="146"/>
      <c r="E6" s="5"/>
      <c r="F6" s="5"/>
      <c r="G6" s="16"/>
    </row>
    <row r="7" spans="2:7" x14ac:dyDescent="0.2">
      <c r="B7" s="146" t="s">
        <v>49</v>
      </c>
      <c r="C7" s="146"/>
      <c r="D7" s="146"/>
      <c r="E7" s="5"/>
      <c r="F7" s="5"/>
      <c r="G7" s="16">
        <f t="shared" ref="G7:G14" si="0">E7*F7</f>
        <v>0</v>
      </c>
    </row>
    <row r="8" spans="2:7" x14ac:dyDescent="0.2">
      <c r="B8" s="146" t="s">
        <v>49</v>
      </c>
      <c r="C8" s="146"/>
      <c r="D8" s="146"/>
      <c r="E8" s="5"/>
      <c r="F8" s="5"/>
      <c r="G8" s="16">
        <f t="shared" si="0"/>
        <v>0</v>
      </c>
    </row>
    <row r="9" spans="2:7" x14ac:dyDescent="0.2">
      <c r="B9" s="146" t="s">
        <v>49</v>
      </c>
      <c r="C9" s="146"/>
      <c r="D9" s="146"/>
      <c r="E9" s="5"/>
      <c r="F9" s="5"/>
      <c r="G9" s="16">
        <f t="shared" si="0"/>
        <v>0</v>
      </c>
    </row>
    <row r="10" spans="2:7" x14ac:dyDescent="0.2">
      <c r="B10" s="146" t="s">
        <v>49</v>
      </c>
      <c r="C10" s="146"/>
      <c r="D10" s="146"/>
      <c r="E10" s="5"/>
      <c r="F10" s="5"/>
      <c r="G10" s="16">
        <f t="shared" si="0"/>
        <v>0</v>
      </c>
    </row>
    <row r="11" spans="2:7" x14ac:dyDescent="0.2">
      <c r="B11" s="146" t="s">
        <v>49</v>
      </c>
      <c r="C11" s="146"/>
      <c r="D11" s="146"/>
      <c r="E11" s="5"/>
      <c r="F11" s="5"/>
      <c r="G11" s="16">
        <f t="shared" si="0"/>
        <v>0</v>
      </c>
    </row>
    <row r="12" spans="2:7" x14ac:dyDescent="0.2">
      <c r="B12" s="146" t="s">
        <v>49</v>
      </c>
      <c r="C12" s="146"/>
      <c r="D12" s="146"/>
      <c r="E12" s="5"/>
      <c r="F12" s="5"/>
      <c r="G12" s="16">
        <f t="shared" si="0"/>
        <v>0</v>
      </c>
    </row>
    <row r="13" spans="2:7" x14ac:dyDescent="0.2">
      <c r="B13" s="146" t="s">
        <v>49</v>
      </c>
      <c r="C13" s="146"/>
      <c r="D13" s="146"/>
      <c r="E13" s="5"/>
      <c r="F13" s="5"/>
      <c r="G13" s="16">
        <f t="shared" si="0"/>
        <v>0</v>
      </c>
    </row>
    <row r="14" spans="2:7" x14ac:dyDescent="0.2">
      <c r="B14" s="146" t="s">
        <v>49</v>
      </c>
      <c r="C14" s="146"/>
      <c r="D14" s="146"/>
      <c r="E14" s="5"/>
      <c r="F14" s="5"/>
      <c r="G14" s="16">
        <f t="shared" si="0"/>
        <v>0</v>
      </c>
    </row>
    <row r="15" spans="2:7" x14ac:dyDescent="0.2">
      <c r="B15" s="145" t="s">
        <v>54</v>
      </c>
      <c r="C15" s="145"/>
      <c r="D15" s="145"/>
      <c r="E15" s="145"/>
      <c r="F15" s="145"/>
      <c r="G15" s="20">
        <f>SUM(G6:G14)</f>
        <v>0</v>
      </c>
    </row>
    <row r="16" spans="2:7" x14ac:dyDescent="0.2">
      <c r="B16" s="7"/>
      <c r="C16" s="7"/>
      <c r="D16" s="7"/>
      <c r="E16" s="7"/>
      <c r="F16" s="7"/>
      <c r="G16" s="7"/>
    </row>
    <row r="17" spans="2:7" ht="12.75" customHeight="1" x14ac:dyDescent="0.2">
      <c r="B17" s="92" t="s">
        <v>51</v>
      </c>
      <c r="C17" s="92"/>
      <c r="D17" s="92"/>
      <c r="E17" s="98" t="s">
        <v>52</v>
      </c>
      <c r="F17" s="98" t="s">
        <v>53</v>
      </c>
      <c r="G17" s="98" t="s">
        <v>41</v>
      </c>
    </row>
    <row r="18" spans="2:7" x14ac:dyDescent="0.2">
      <c r="B18" s="92"/>
      <c r="C18" s="92"/>
      <c r="D18" s="92"/>
      <c r="E18" s="98"/>
      <c r="F18" s="98"/>
      <c r="G18" s="98"/>
    </row>
    <row r="19" spans="2:7" x14ac:dyDescent="0.2">
      <c r="B19" s="142" t="s">
        <v>49</v>
      </c>
      <c r="C19" s="143"/>
      <c r="D19" s="144"/>
      <c r="E19" s="5"/>
      <c r="F19" s="5"/>
      <c r="G19" s="16">
        <f>E19*F19</f>
        <v>0</v>
      </c>
    </row>
    <row r="20" spans="2:7" x14ac:dyDescent="0.2">
      <c r="B20" s="142" t="s">
        <v>49</v>
      </c>
      <c r="C20" s="143"/>
      <c r="D20" s="144"/>
      <c r="E20" s="5"/>
      <c r="F20" s="5"/>
      <c r="G20" s="16">
        <f t="shared" ref="G20:G24" si="1">E20*F20</f>
        <v>0</v>
      </c>
    </row>
    <row r="21" spans="2:7" x14ac:dyDescent="0.2">
      <c r="B21" s="142" t="s">
        <v>49</v>
      </c>
      <c r="C21" s="143"/>
      <c r="D21" s="144"/>
      <c r="E21" s="5"/>
      <c r="F21" s="5"/>
      <c r="G21" s="16">
        <f t="shared" si="1"/>
        <v>0</v>
      </c>
    </row>
    <row r="22" spans="2:7" x14ac:dyDescent="0.2">
      <c r="B22" s="142" t="s">
        <v>49</v>
      </c>
      <c r="C22" s="143"/>
      <c r="D22" s="144"/>
      <c r="E22" s="5"/>
      <c r="F22" s="5"/>
      <c r="G22" s="16">
        <f t="shared" si="1"/>
        <v>0</v>
      </c>
    </row>
    <row r="23" spans="2:7" x14ac:dyDescent="0.2">
      <c r="B23" s="142" t="s">
        <v>49</v>
      </c>
      <c r="C23" s="143"/>
      <c r="D23" s="144"/>
      <c r="E23" s="5"/>
      <c r="F23" s="5"/>
      <c r="G23" s="16">
        <f t="shared" si="1"/>
        <v>0</v>
      </c>
    </row>
    <row r="24" spans="2:7" x14ac:dyDescent="0.2">
      <c r="B24" s="142" t="s">
        <v>49</v>
      </c>
      <c r="C24" s="143"/>
      <c r="D24" s="144"/>
      <c r="E24" s="5"/>
      <c r="F24" s="5"/>
      <c r="G24" s="16">
        <f t="shared" si="1"/>
        <v>0</v>
      </c>
    </row>
    <row r="25" spans="2:7" x14ac:dyDescent="0.2">
      <c r="B25" s="145" t="s">
        <v>95</v>
      </c>
      <c r="C25" s="145"/>
      <c r="D25" s="145"/>
      <c r="E25" s="145"/>
      <c r="F25" s="145"/>
      <c r="G25" s="20">
        <f>SUM(G19:G24)</f>
        <v>0</v>
      </c>
    </row>
    <row r="26" spans="2:7" x14ac:dyDescent="0.2">
      <c r="B26" s="44"/>
      <c r="C26" s="44"/>
      <c r="D26" s="44"/>
      <c r="E26" s="44"/>
      <c r="F26" s="44"/>
      <c r="G26" s="21"/>
    </row>
    <row r="27" spans="2:7" ht="12.75" customHeight="1" x14ac:dyDescent="0.2">
      <c r="B27" s="139" t="s">
        <v>55</v>
      </c>
      <c r="C27" s="140"/>
      <c r="D27" s="140"/>
      <c r="E27" s="140"/>
      <c r="F27" s="141"/>
      <c r="G27" s="22">
        <f>G25+G15</f>
        <v>0</v>
      </c>
    </row>
    <row r="28" spans="2:7" ht="12.75" customHeight="1" x14ac:dyDescent="0.2">
      <c r="B28" s="45"/>
      <c r="C28" s="45"/>
      <c r="D28" s="45"/>
      <c r="E28" s="45"/>
      <c r="F28" s="45"/>
      <c r="G28" s="45"/>
    </row>
    <row r="30" spans="2:7" x14ac:dyDescent="0.2">
      <c r="B30" s="1" t="s">
        <v>92</v>
      </c>
    </row>
    <row r="31" spans="2:7" x14ac:dyDescent="0.2">
      <c r="B31" s="7" t="s">
        <v>93</v>
      </c>
    </row>
    <row r="32" spans="2:7" ht="12.75" customHeight="1" x14ac:dyDescent="0.2">
      <c r="B32" s="92" t="s">
        <v>92</v>
      </c>
      <c r="C32" s="92"/>
      <c r="D32" s="92"/>
      <c r="E32" s="98"/>
      <c r="F32" s="98"/>
      <c r="G32" s="98" t="s">
        <v>41</v>
      </c>
    </row>
    <row r="33" spans="2:7" ht="12.75" customHeight="1" x14ac:dyDescent="0.2">
      <c r="B33" s="92"/>
      <c r="C33" s="92"/>
      <c r="D33" s="92"/>
      <c r="E33" s="98"/>
      <c r="F33" s="98"/>
      <c r="G33" s="98"/>
    </row>
    <row r="34" spans="2:7" ht="12.75" customHeight="1" x14ac:dyDescent="0.2">
      <c r="B34" s="142" t="s">
        <v>49</v>
      </c>
      <c r="C34" s="143"/>
      <c r="D34" s="144"/>
      <c r="E34" s="5"/>
      <c r="F34" s="5"/>
      <c r="G34" s="16">
        <f>E34*F34</f>
        <v>0</v>
      </c>
    </row>
    <row r="35" spans="2:7" x14ac:dyDescent="0.2">
      <c r="B35" s="142" t="s">
        <v>49</v>
      </c>
      <c r="C35" s="143"/>
      <c r="D35" s="144"/>
      <c r="E35" s="5"/>
      <c r="F35" s="5"/>
      <c r="G35" s="16">
        <f t="shared" ref="G35:G36" si="2">E35*F35</f>
        <v>0</v>
      </c>
    </row>
    <row r="36" spans="2:7" x14ac:dyDescent="0.2">
      <c r="B36" s="142" t="s">
        <v>49</v>
      </c>
      <c r="C36" s="143"/>
      <c r="D36" s="144"/>
      <c r="E36" s="5"/>
      <c r="F36" s="5"/>
      <c r="G36" s="16">
        <f t="shared" si="2"/>
        <v>0</v>
      </c>
    </row>
    <row r="39" spans="2:7" x14ac:dyDescent="0.2">
      <c r="B39" s="139" t="s">
        <v>94</v>
      </c>
      <c r="C39" s="140"/>
      <c r="D39" s="140"/>
      <c r="E39" s="140"/>
      <c r="F39" s="141"/>
      <c r="G39" s="22">
        <f>G34+G35+G36</f>
        <v>0</v>
      </c>
    </row>
  </sheetData>
  <mergeCells count="34">
    <mergeCell ref="G32:G33"/>
    <mergeCell ref="B15:F15"/>
    <mergeCell ref="B4:D5"/>
    <mergeCell ref="E4:E5"/>
    <mergeCell ref="F4:F5"/>
    <mergeCell ref="G4:G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G17:G18"/>
    <mergeCell ref="B22:D22"/>
    <mergeCell ref="B23:D23"/>
    <mergeCell ref="B24:D24"/>
    <mergeCell ref="E17:E18"/>
    <mergeCell ref="F17:F18"/>
    <mergeCell ref="B19:D19"/>
    <mergeCell ref="B20:D20"/>
    <mergeCell ref="B21:D21"/>
    <mergeCell ref="B17:D18"/>
    <mergeCell ref="B39:F39"/>
    <mergeCell ref="B34:D34"/>
    <mergeCell ref="B35:D35"/>
    <mergeCell ref="B36:D36"/>
    <mergeCell ref="B25:F25"/>
    <mergeCell ref="B27:F27"/>
    <mergeCell ref="B32:D33"/>
    <mergeCell ref="E32:E33"/>
    <mergeCell ref="F32:F3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BK48"/>
  <sheetViews>
    <sheetView showGridLines="0" workbookViewId="0">
      <selection activeCell="I5" sqref="I5"/>
    </sheetView>
  </sheetViews>
  <sheetFormatPr defaultRowHeight="12.75" x14ac:dyDescent="0.2"/>
  <cols>
    <col min="2" max="2" width="22.42578125" customWidth="1"/>
    <col min="4" max="5" width="8" customWidth="1"/>
    <col min="14" max="1415" width="9.28515625" style="85"/>
  </cols>
  <sheetData>
    <row r="2" spans="2:10" ht="15.75" x14ac:dyDescent="0.25">
      <c r="B2" s="18" t="s">
        <v>21</v>
      </c>
    </row>
    <row r="3" spans="2:10" x14ac:dyDescent="0.2">
      <c r="B3" s="42" t="s">
        <v>105</v>
      </c>
    </row>
    <row r="4" spans="2:10" x14ac:dyDescent="0.2">
      <c r="C4" s="7"/>
      <c r="D4" s="7"/>
      <c r="E4" s="7"/>
      <c r="F4" s="7"/>
    </row>
    <row r="5" spans="2:10" x14ac:dyDescent="0.2">
      <c r="C5" s="29" t="str">
        <f>Kalkyl!B5</f>
        <v>Inst 1</v>
      </c>
      <c r="D5" s="29" t="str">
        <f>Kalkyl!B6</f>
        <v>Inst 2</v>
      </c>
      <c r="E5" s="29" t="str">
        <f>Kalkyl!B7</f>
        <v>Inst 3</v>
      </c>
      <c r="F5" s="29" t="str">
        <f>Kalkyl!B8</f>
        <v>Inst 4</v>
      </c>
      <c r="G5" s="29" t="str">
        <f>Kalkyl!B9</f>
        <v>LUCE</v>
      </c>
    </row>
    <row r="6" spans="2:10" x14ac:dyDescent="0.2">
      <c r="B6" s="7" t="s">
        <v>84</v>
      </c>
      <c r="C6" s="55">
        <f>Personalkostnader!B6</f>
        <v>0.5</v>
      </c>
      <c r="D6" s="55">
        <f>Kalkyl!D6</f>
        <v>0</v>
      </c>
      <c r="E6" s="55">
        <f>Kalkyl!D7</f>
        <v>0</v>
      </c>
      <c r="F6" s="55">
        <f>Kalkyl!D8</f>
        <v>0</v>
      </c>
      <c r="G6" s="55">
        <v>0.25</v>
      </c>
    </row>
    <row r="7" spans="2:10" x14ac:dyDescent="0.2">
      <c r="B7" s="7"/>
      <c r="C7" s="7">
        <v>1</v>
      </c>
      <c r="D7" s="7">
        <v>2</v>
      </c>
      <c r="E7" s="7">
        <v>3</v>
      </c>
      <c r="F7" s="7">
        <v>4</v>
      </c>
      <c r="G7" s="7">
        <v>5</v>
      </c>
    </row>
    <row r="8" spans="2:10" x14ac:dyDescent="0.2">
      <c r="B8" s="92" t="s">
        <v>8</v>
      </c>
      <c r="C8" s="92"/>
      <c r="D8" s="92"/>
      <c r="E8" s="23"/>
      <c r="F8" s="98" t="s">
        <v>68</v>
      </c>
      <c r="G8" s="98" t="s">
        <v>69</v>
      </c>
      <c r="H8" s="98" t="s">
        <v>41</v>
      </c>
    </row>
    <row r="9" spans="2:10" x14ac:dyDescent="0.2">
      <c r="B9" s="147"/>
      <c r="C9" s="147"/>
      <c r="D9" s="147"/>
      <c r="E9" s="41" t="s">
        <v>85</v>
      </c>
      <c r="F9" s="98"/>
      <c r="G9" s="98"/>
      <c r="H9" s="98"/>
      <c r="I9" s="37" t="s">
        <v>90</v>
      </c>
      <c r="J9" s="37" t="s">
        <v>106</v>
      </c>
    </row>
    <row r="10" spans="2:10" x14ac:dyDescent="0.2">
      <c r="B10" s="142" t="s">
        <v>134</v>
      </c>
      <c r="C10" s="143"/>
      <c r="D10" s="144"/>
      <c r="E10" s="64"/>
      <c r="F10" s="5"/>
      <c r="G10" s="5"/>
      <c r="H10" s="25">
        <f>F10*G10</f>
        <v>0</v>
      </c>
      <c r="I10" s="52">
        <f>IF(E10=1,H10*C6,IF(E10=2,H10*D6,IF(E10=3,H10*E6,IF(E10=4,H10*F6,(IF(E10=5,H10*G6,0))))))</f>
        <v>0</v>
      </c>
      <c r="J10" s="25">
        <f>H10+I10</f>
        <v>0</v>
      </c>
    </row>
    <row r="11" spans="2:10" x14ac:dyDescent="0.2">
      <c r="B11" s="142" t="s">
        <v>8</v>
      </c>
      <c r="C11" s="143"/>
      <c r="D11" s="144"/>
      <c r="E11" s="64"/>
      <c r="F11" s="5"/>
      <c r="G11" s="5"/>
      <c r="H11" s="25">
        <f>F11*G11</f>
        <v>0</v>
      </c>
      <c r="I11" s="52">
        <f>IF(E11=1,H11*C6,IF(E11=2,H11*D6,IF(E11=3,H11*E6,IF(E11=4,H11*F6,(IF(E11=5,H11*G6,0))))))</f>
        <v>0</v>
      </c>
      <c r="J11" s="25">
        <f>H11+I11</f>
        <v>0</v>
      </c>
    </row>
    <row r="12" spans="2:10" x14ac:dyDescent="0.2">
      <c r="B12" s="142" t="s">
        <v>8</v>
      </c>
      <c r="C12" s="143"/>
      <c r="D12" s="144"/>
      <c r="E12" s="64"/>
      <c r="F12" s="5"/>
      <c r="G12" s="5"/>
      <c r="H12" s="25">
        <f>F12*G12</f>
        <v>0</v>
      </c>
      <c r="I12" s="52">
        <f>IF(E12=1,H12*C6,IF(E12=2,H12*D6,IF(E12=3,H12*E6,IF(E12=4,H12*F6,(IF(E12=5,H12*G6,0))))))</f>
        <v>0</v>
      </c>
      <c r="J12" s="25">
        <f>H12+I12</f>
        <v>0</v>
      </c>
    </row>
    <row r="13" spans="2:10" x14ac:dyDescent="0.2">
      <c r="B13" s="142" t="s">
        <v>8</v>
      </c>
      <c r="C13" s="143"/>
      <c r="D13" s="144"/>
      <c r="E13" s="64"/>
      <c r="F13" s="5"/>
      <c r="G13" s="5"/>
      <c r="H13" s="25">
        <f>F13*G13</f>
        <v>0</v>
      </c>
      <c r="I13" s="52">
        <f>IF(E13=1,H13*C6,IF(E13=2,H13*D6,IF(E13=3,H13*E6,IF(E13=4,H13*F6,(IF(E13=5,H13*G6,0))))))</f>
        <v>0</v>
      </c>
      <c r="J13" s="25">
        <f>H13+I13</f>
        <v>0</v>
      </c>
    </row>
    <row r="14" spans="2:10" x14ac:dyDescent="0.2">
      <c r="B14" s="148" t="s">
        <v>56</v>
      </c>
      <c r="C14" s="149"/>
      <c r="D14" s="149"/>
      <c r="E14" s="149"/>
      <c r="F14" s="149"/>
      <c r="G14" s="150"/>
      <c r="H14" s="65">
        <f>SUM(H10:H13)</f>
        <v>0</v>
      </c>
      <c r="I14" s="33">
        <f>SUM(I10:I13)</f>
        <v>0</v>
      </c>
      <c r="J14" s="33">
        <f>H14+I14</f>
        <v>0</v>
      </c>
    </row>
    <row r="15" spans="2:10" x14ac:dyDescent="0.2">
      <c r="B15" s="151" t="s">
        <v>19</v>
      </c>
      <c r="C15" s="151"/>
      <c r="D15" s="151"/>
      <c r="E15" s="41"/>
      <c r="F15" s="98" t="s">
        <v>68</v>
      </c>
      <c r="G15" s="98" t="s">
        <v>69</v>
      </c>
      <c r="H15" s="98" t="s">
        <v>41</v>
      </c>
    </row>
    <row r="16" spans="2:10" x14ac:dyDescent="0.2">
      <c r="B16" s="147"/>
      <c r="C16" s="147"/>
      <c r="D16" s="147"/>
      <c r="E16" s="41" t="s">
        <v>85</v>
      </c>
      <c r="F16" s="98"/>
      <c r="G16" s="98"/>
      <c r="H16" s="98"/>
      <c r="I16" s="37" t="s">
        <v>90</v>
      </c>
      <c r="J16" s="37" t="s">
        <v>106</v>
      </c>
    </row>
    <row r="17" spans="2:10" x14ac:dyDescent="0.2">
      <c r="B17" s="142" t="s">
        <v>133</v>
      </c>
      <c r="C17" s="143"/>
      <c r="D17" s="144"/>
      <c r="E17" s="64"/>
      <c r="F17" s="5"/>
      <c r="G17" s="5"/>
      <c r="H17" s="25">
        <f>F17*G17</f>
        <v>0</v>
      </c>
      <c r="I17" s="52">
        <f>IF(E17=1,H17*C6,IF(E17=2,H17*D6,IF(E17=3,H17*E6,IF(E17=4,H17*F6,(IF(E17=5,H17*G6,0))))))</f>
        <v>0</v>
      </c>
      <c r="J17" s="25">
        <f>H17+I17</f>
        <v>0</v>
      </c>
    </row>
    <row r="18" spans="2:10" x14ac:dyDescent="0.2">
      <c r="B18" s="142" t="s">
        <v>19</v>
      </c>
      <c r="C18" s="143"/>
      <c r="D18" s="144"/>
      <c r="E18" s="64"/>
      <c r="F18" s="5"/>
      <c r="G18" s="5"/>
      <c r="H18" s="25">
        <f t="shared" ref="H18:H20" si="0">F18*G18</f>
        <v>0</v>
      </c>
      <c r="I18" s="52">
        <f>IF(E18=1,H18*C6,IF(E18=2,H18*D6,IF(E18=3,H18*E6,IF(E18=4,H18*F6,(IF(E18=5,H18*G6,0))))))</f>
        <v>0</v>
      </c>
      <c r="J18" s="25">
        <f>H18+I18</f>
        <v>0</v>
      </c>
    </row>
    <row r="19" spans="2:10" x14ac:dyDescent="0.2">
      <c r="B19" s="142" t="s">
        <v>19</v>
      </c>
      <c r="C19" s="143"/>
      <c r="D19" s="144"/>
      <c r="E19" s="64"/>
      <c r="F19" s="5"/>
      <c r="G19" s="5"/>
      <c r="H19" s="25">
        <f t="shared" si="0"/>
        <v>0</v>
      </c>
      <c r="I19" s="52">
        <f>IF(E19=1,H19*C6,IF(E19=2,H19*D6,IF(E19=3,H19*E6,IF(E19=4,H19*F6,(IF(E19=5,H19*G6,0))))))</f>
        <v>0</v>
      </c>
      <c r="J19" s="25">
        <f>H19+I19</f>
        <v>0</v>
      </c>
    </row>
    <row r="20" spans="2:10" x14ac:dyDescent="0.2">
      <c r="B20" s="142" t="s">
        <v>19</v>
      </c>
      <c r="C20" s="143"/>
      <c r="D20" s="144"/>
      <c r="E20" s="64"/>
      <c r="F20" s="5"/>
      <c r="G20" s="5"/>
      <c r="H20" s="25">
        <f t="shared" si="0"/>
        <v>0</v>
      </c>
      <c r="I20" s="52">
        <f>IF(E20=1,H20*C6,IF(E20=2,H20*D6,IF(E20=3,H20*E6,IF(E20=4,H20*F6,(IF(E20=5,H20*G6,0))))))</f>
        <v>0</v>
      </c>
      <c r="J20" s="25">
        <f>H20+I20</f>
        <v>0</v>
      </c>
    </row>
    <row r="21" spans="2:10" x14ac:dyDescent="0.2">
      <c r="B21" s="148" t="s">
        <v>57</v>
      </c>
      <c r="C21" s="149"/>
      <c r="D21" s="149"/>
      <c r="E21" s="149"/>
      <c r="F21" s="149"/>
      <c r="G21" s="150"/>
      <c r="H21" s="65">
        <f>SUM(H17:H20)</f>
        <v>0</v>
      </c>
      <c r="I21" s="33">
        <f>SUM(I17:I20)</f>
        <v>0</v>
      </c>
      <c r="J21" s="33">
        <f>SUM(J17:J20)</f>
        <v>0</v>
      </c>
    </row>
    <row r="22" spans="2:10" ht="12.75" customHeight="1" x14ac:dyDescent="0.2">
      <c r="B22" s="151" t="s">
        <v>63</v>
      </c>
      <c r="C22" s="151"/>
      <c r="D22" s="151"/>
      <c r="E22" s="41"/>
      <c r="F22" s="98" t="s">
        <v>68</v>
      </c>
      <c r="G22" s="98" t="s">
        <v>69</v>
      </c>
      <c r="H22" s="98" t="s">
        <v>41</v>
      </c>
    </row>
    <row r="23" spans="2:10" x14ac:dyDescent="0.2">
      <c r="B23" s="147"/>
      <c r="C23" s="147"/>
      <c r="D23" s="147"/>
      <c r="E23" s="41" t="s">
        <v>85</v>
      </c>
      <c r="F23" s="98"/>
      <c r="G23" s="98"/>
      <c r="H23" s="98"/>
      <c r="I23" s="37" t="s">
        <v>90</v>
      </c>
      <c r="J23" s="37" t="s">
        <v>106</v>
      </c>
    </row>
    <row r="24" spans="2:10" x14ac:dyDescent="0.2">
      <c r="B24" s="142" t="s">
        <v>63</v>
      </c>
      <c r="C24" s="143"/>
      <c r="D24" s="144"/>
      <c r="E24" s="64"/>
      <c r="F24" s="5"/>
      <c r="G24" s="5"/>
      <c r="H24" s="25">
        <f>F24*G24</f>
        <v>0</v>
      </c>
      <c r="I24" s="52">
        <f>IF(E24=1,H24*C6,IF(E24=2,H24*D6,IF(E24=3,H24*E6,IF(E24=4,H24*F6,(IF(E24=5,H24*G6,0))))))</f>
        <v>0</v>
      </c>
      <c r="J24" s="25">
        <f>H24+I24</f>
        <v>0</v>
      </c>
    </row>
    <row r="25" spans="2:10" x14ac:dyDescent="0.2">
      <c r="B25" s="142" t="s">
        <v>63</v>
      </c>
      <c r="C25" s="143"/>
      <c r="D25" s="144"/>
      <c r="E25" s="64"/>
      <c r="F25" s="5"/>
      <c r="G25" s="5"/>
      <c r="H25" s="25">
        <f t="shared" ref="H25:H27" si="1">F25*G25</f>
        <v>0</v>
      </c>
      <c r="I25" s="52">
        <f>IF(E25=1,H25*C6,IF(E25=2,H25*D6,IF(E25=3,H25*E6,IF(E25=4,H25*F6,(IF(E25=5,H25*G6,0))))))</f>
        <v>0</v>
      </c>
      <c r="J25" s="25">
        <f>H25+I25</f>
        <v>0</v>
      </c>
    </row>
    <row r="26" spans="2:10" x14ac:dyDescent="0.2">
      <c r="B26" s="142" t="s">
        <v>63</v>
      </c>
      <c r="C26" s="143"/>
      <c r="D26" s="144"/>
      <c r="E26" s="64"/>
      <c r="F26" s="5"/>
      <c r="G26" s="5"/>
      <c r="H26" s="25">
        <f t="shared" si="1"/>
        <v>0</v>
      </c>
      <c r="I26" s="52">
        <f>IF(E26=1,H26*C6,IF(E26=2,H26*D6,IF(E26=3,H26*E6,IF(E26=4,H26*F6,(IF(E26=5,H26*G6,0))))))</f>
        <v>0</v>
      </c>
      <c r="J26" s="25">
        <f>H26+I26</f>
        <v>0</v>
      </c>
    </row>
    <row r="27" spans="2:10" x14ac:dyDescent="0.2">
      <c r="B27" s="142" t="s">
        <v>63</v>
      </c>
      <c r="C27" s="143"/>
      <c r="D27" s="144"/>
      <c r="E27" s="64"/>
      <c r="F27" s="5"/>
      <c r="G27" s="5"/>
      <c r="H27" s="25">
        <f t="shared" si="1"/>
        <v>0</v>
      </c>
      <c r="I27" s="52">
        <f>IF(E27=1,H27*C6,IF(E27=2,H27*D6,IF(E27=3,H27*E6,IF(E27=4,H27*F6,(IF(E27=5,H27*G6,0))))))</f>
        <v>0</v>
      </c>
      <c r="J27" s="25">
        <f>H27+I27</f>
        <v>0</v>
      </c>
    </row>
    <row r="28" spans="2:10" x14ac:dyDescent="0.2">
      <c r="B28" s="148" t="s">
        <v>64</v>
      </c>
      <c r="C28" s="149"/>
      <c r="D28" s="149"/>
      <c r="E28" s="149"/>
      <c r="F28" s="149"/>
      <c r="G28" s="150"/>
      <c r="H28" s="65">
        <f>SUM(H24:H27)</f>
        <v>0</v>
      </c>
      <c r="I28" s="33">
        <f>SUM(I24:I27)</f>
        <v>0</v>
      </c>
      <c r="J28" s="33">
        <f>H28+I28</f>
        <v>0</v>
      </c>
    </row>
    <row r="29" spans="2:10" x14ac:dyDescent="0.2">
      <c r="B29" s="151" t="s">
        <v>10</v>
      </c>
      <c r="C29" s="151"/>
      <c r="D29" s="151"/>
      <c r="E29" s="41"/>
      <c r="F29" s="98" t="s">
        <v>68</v>
      </c>
      <c r="G29" s="98" t="s">
        <v>69</v>
      </c>
      <c r="H29" s="98" t="s">
        <v>41</v>
      </c>
    </row>
    <row r="30" spans="2:10" x14ac:dyDescent="0.2">
      <c r="B30" s="147"/>
      <c r="C30" s="147"/>
      <c r="D30" s="147"/>
      <c r="E30" s="41" t="s">
        <v>85</v>
      </c>
      <c r="F30" s="98"/>
      <c r="G30" s="98"/>
      <c r="H30" s="98"/>
      <c r="I30" s="37" t="s">
        <v>90</v>
      </c>
      <c r="J30" s="37" t="s">
        <v>106</v>
      </c>
    </row>
    <row r="31" spans="2:10" x14ac:dyDescent="0.2">
      <c r="B31" s="142" t="s">
        <v>110</v>
      </c>
      <c r="C31" s="143"/>
      <c r="D31" s="144"/>
      <c r="E31" s="64"/>
      <c r="F31" s="5"/>
      <c r="G31" s="5"/>
      <c r="H31" s="25">
        <f>F31*G31</f>
        <v>0</v>
      </c>
      <c r="I31" s="52">
        <f>IF(E31=1,H31*C6,IF(E31=2,H31*D6,IF(E31=3,H31*E6,IF(E31=4,H31*F6,(IF(E31=5,H31*G6,0))))))</f>
        <v>0</v>
      </c>
      <c r="J31" s="25">
        <f>H31+I31</f>
        <v>0</v>
      </c>
    </row>
    <row r="32" spans="2:10" x14ac:dyDescent="0.2">
      <c r="B32" s="142" t="s">
        <v>130</v>
      </c>
      <c r="C32" s="143"/>
      <c r="D32" s="144"/>
      <c r="E32" s="64"/>
      <c r="F32" s="5"/>
      <c r="G32" s="5"/>
      <c r="H32" s="25">
        <f t="shared" ref="H32:H34" si="2">F32*G32</f>
        <v>0</v>
      </c>
      <c r="I32" s="52">
        <f>IF(E32=1,H32*C6,IF(E32=2,H32*D6,IF(E32=3,H32*E6,IF(E32=4,H32*F6,(IF(E32=5,H32*G6,0))))))</f>
        <v>0</v>
      </c>
      <c r="J32" s="25">
        <f>H32+I32</f>
        <v>0</v>
      </c>
    </row>
    <row r="33" spans="2:10" x14ac:dyDescent="0.2">
      <c r="B33" s="142" t="s">
        <v>131</v>
      </c>
      <c r="C33" s="143"/>
      <c r="D33" s="144"/>
      <c r="E33" s="64"/>
      <c r="F33" s="5"/>
      <c r="G33" s="5"/>
      <c r="H33" s="25">
        <f t="shared" si="2"/>
        <v>0</v>
      </c>
      <c r="I33" s="52">
        <f>IF(E33=1,H33*C6,IF(E33=2,H33*D6,IF(E33=3,H33*E6,IF(E33=4,H33*F6,(IF(E33=5,H33*G6,0))))))</f>
        <v>0</v>
      </c>
      <c r="J33" s="25">
        <f>H33+I33</f>
        <v>0</v>
      </c>
    </row>
    <row r="34" spans="2:10" x14ac:dyDescent="0.2">
      <c r="B34" s="142" t="s">
        <v>10</v>
      </c>
      <c r="C34" s="143"/>
      <c r="D34" s="144"/>
      <c r="E34" s="64"/>
      <c r="F34" s="5"/>
      <c r="G34" s="5"/>
      <c r="H34" s="25">
        <f t="shared" si="2"/>
        <v>0</v>
      </c>
      <c r="I34" s="52">
        <f>IF(E34=1,H34*C6,IF(E34=2,H34*D6,IF(E34=3,H34*E6,IF(E34=4,H34*F6,(IF(E34=5,H34*G6,0))))))</f>
        <v>0</v>
      </c>
      <c r="J34" s="25">
        <f>H34+I34</f>
        <v>0</v>
      </c>
    </row>
    <row r="35" spans="2:10" x14ac:dyDescent="0.2">
      <c r="B35" s="148" t="s">
        <v>59</v>
      </c>
      <c r="C35" s="149"/>
      <c r="D35" s="149"/>
      <c r="E35" s="149"/>
      <c r="F35" s="149"/>
      <c r="G35" s="150"/>
      <c r="H35" s="65">
        <f>SUM(H31:H34)</f>
        <v>0</v>
      </c>
      <c r="I35" s="65">
        <f>SUM(I31:I34)</f>
        <v>0</v>
      </c>
      <c r="J35" s="33">
        <f>H35+I35</f>
        <v>0</v>
      </c>
    </row>
    <row r="36" spans="2:10" x14ac:dyDescent="0.2">
      <c r="B36" s="32"/>
      <c r="C36" s="32"/>
      <c r="D36" s="32"/>
      <c r="E36" s="32"/>
      <c r="F36" s="32"/>
      <c r="G36" s="32"/>
      <c r="H36" s="66"/>
      <c r="I36" s="67"/>
      <c r="J36" s="50"/>
    </row>
    <row r="37" spans="2:10" x14ac:dyDescent="0.2">
      <c r="B37" s="139" t="s">
        <v>60</v>
      </c>
      <c r="C37" s="140"/>
      <c r="D37" s="140"/>
      <c r="E37" s="140"/>
      <c r="F37" s="140"/>
      <c r="G37" s="141"/>
      <c r="H37" s="33">
        <f>H35+H28+H21+H14+I8</f>
        <v>0</v>
      </c>
      <c r="I37" s="65">
        <f>I14+I21+I28+I35</f>
        <v>0</v>
      </c>
      <c r="J37" s="43">
        <f>H37+I37</f>
        <v>0</v>
      </c>
    </row>
    <row r="40" spans="2:10" x14ac:dyDescent="0.2">
      <c r="B40" s="1" t="s">
        <v>83</v>
      </c>
    </row>
    <row r="42" spans="2:10" x14ac:dyDescent="0.2">
      <c r="B42" s="37" t="s">
        <v>1</v>
      </c>
      <c r="C42" s="37" t="s">
        <v>2</v>
      </c>
      <c r="D42" s="37" t="s">
        <v>106</v>
      </c>
      <c r="E42" s="37" t="s">
        <v>101</v>
      </c>
      <c r="F42" s="37" t="s">
        <v>113</v>
      </c>
    </row>
    <row r="43" spans="2:10" x14ac:dyDescent="0.2">
      <c r="B43" s="57" t="s">
        <v>86</v>
      </c>
      <c r="C43" s="56" t="s">
        <v>132</v>
      </c>
      <c r="D43" s="52">
        <f>IF(E10=1,(H10))+IF(E11=1,(H11))+IF(E12=1,(H12))+IF(E13=1,(H13))+IF(E17=1,(H17))+IF(E18=1,(H18))+IF(E19=1,(H19))+IF(E20=1,(H20))+IF(E24=1,(H24))+IF(E25=1,(H25))+IF(E26=1,(H26))+IF(E27=1,(H27))+IF(E31=1,(H31))+IF(E32=1,(H32))+IF(E33=1,(H33))+IF(E34=1,(H34))</f>
        <v>0</v>
      </c>
      <c r="E43" s="52">
        <f>IF(E10=1,(I10))+IF(E11=1,(I11))+IF(E12=1,(I12))+IF(E13=1,(I13))+IF(E17=1,(I17))+IF(E18=1,(I18))+IF(E19=1,(I19))+IF(E20=1,(I20))+IF(E24=1,(I24))+IF(E25=1,(I25))+IF(E26=1,(I26))+IF(E27=1,(I27))+IF(E31=1,(I31))+IF(E32=1,(I32))+IF(E33=1,(I33))+IF(E34=1,(I34))</f>
        <v>0</v>
      </c>
      <c r="F43" s="25">
        <f t="shared" ref="F43:F48" si="3">D43+E43</f>
        <v>0</v>
      </c>
    </row>
    <row r="44" spans="2:10" x14ac:dyDescent="0.2">
      <c r="B44" s="57" t="s">
        <v>87</v>
      </c>
      <c r="C44" s="56"/>
      <c r="D44" s="52">
        <f>IF(E10=2,(H10))+IF(E11=2,(H11))+IF(E12=2,(H12))+IF(E13=2,(H13))+IF(E17=2,(H17))+IF(E18=2,(H18))+IF(E19=2,(H19))+IF(E20=2,(H20))+IF(E24=2,(H24))+IF(E25=2,(H25))+IF(E26=2,(H26))+IF(E27=2,(H27))+IF(E31=2,(H31))+IF(E32=2,(H32))+IF(E33=2,(H33))+IF(E34=2,(H34))</f>
        <v>0</v>
      </c>
      <c r="E44" s="52">
        <f>IF(E10=2,(I10))+IF(E11=2,(I11))+IF(E12=2,(I12))+IF(E13=2,(I13))+IF(E17=2,(I17))+IF(E18=2,(I18))+IF(E19=2,(I19))+IF(E20=2,(I20))+IF(E24=2,(I24))+IF(E25=2,(I25))+IF(E26=2,(I26))+IF(E27=2,(I27))+IF(E31=2,(I31))+IF(E32=2,(I32))+IF(E33=2,(I33))+IF(E34=2,(I34))</f>
        <v>0</v>
      </c>
      <c r="F44" s="25">
        <f t="shared" si="3"/>
        <v>0</v>
      </c>
    </row>
    <row r="45" spans="2:10" x14ac:dyDescent="0.2">
      <c r="B45" s="57" t="s">
        <v>88</v>
      </c>
      <c r="C45" s="56"/>
      <c r="D45" s="52">
        <f>IF(E10=3,(H10))+IF(E11=3,(H11))+IF(E12=3,(H12))+IF(E13=3,(H13))+IF(E17=3,(H17))+IF(E18=3,(H18))+IF(E19=3,(H19))+IF(E20=3,(H20))+IF(E24=3,(H24))+IF(E25=3,(H25))+IF(E26=3,(H26))+IF(E27=3,(H27))+IF(E31=3,(H31))+IF(E32=3,(H32))+IF(E33=3,(H33))+IF(E34=3,(H34))</f>
        <v>0</v>
      </c>
      <c r="E45" s="52">
        <f>IF(E10=3,(I10))+IF(E11=3,(I11))+IF(E12=3,(I12))+IF(E13=3,(I13))+IF(E17=3,(I17))+IF(E18=3,(I18))+IF(E19=3,(I19))+IF(E20=3,(I20))+IF(E24=3,(I24))+IF(E25=3,(I25))+IF(E26=3,(I26))+IF(E27=3,(I27))+IF(E31=3,(I31))+IF(E32=3,(I32))+IF(E33=3,(I33))+IF(E34=3,(I34))</f>
        <v>0</v>
      </c>
      <c r="F45" s="25">
        <f t="shared" si="3"/>
        <v>0</v>
      </c>
    </row>
    <row r="46" spans="2:10" x14ac:dyDescent="0.2">
      <c r="B46" s="57" t="s">
        <v>89</v>
      </c>
      <c r="C46" s="56"/>
      <c r="D46" s="52">
        <f>IF(E10=4,(H10))+IF(E11=4,(H11))+IF(E12=4,(H12))+IF(E13=4,(H13))+IF(E17=4,(H17))+IF(E18=4,(H18))+IF(E19=4,(H19))+IF(E20=4,(H20))+IF(E24=4,(H24))+IF(E25=4,(H25))+IF(E26=4,(H26))+IF(E27=4,(H27))+IF(E31=4,(H31))+IF(E32=4,(H32))+IF(E33=4,(H33))+IF(E34=4,(H34))</f>
        <v>0</v>
      </c>
      <c r="E46" s="52">
        <f>IF(E10=4,(I10))+IF(E11=4,(I11))+IF(E12=4,(I12))+IF(E13=4,(I13))+IF(E17=4,(I17))+IF(E18=4,(I18))+IF(E19=4,(I19))+IF(E20=4,(I20))+IF(E24=4,(I24))+IF(E25=4,(I25))+IF(E26=4,(I26))+IF(E27=4,(I27))+IF(E31=4,(I31))+IF(E32=4,(I32))+IF(E33=4,(I33))+IF(E34=4,(I34))</f>
        <v>0</v>
      </c>
      <c r="F46" s="25">
        <f t="shared" si="3"/>
        <v>0</v>
      </c>
    </row>
    <row r="47" spans="2:10" x14ac:dyDescent="0.2">
      <c r="B47" s="57" t="s">
        <v>38</v>
      </c>
      <c r="C47" s="56" t="s">
        <v>100</v>
      </c>
      <c r="D47" s="52">
        <f>IF(E10=5,(H10))+IF(E11=5,(H11))+IF(E12=5,(H12))+IF(E13=5,(H13))+IF(E17=5,(H17))+IF(E18=5,(H18))+IF(E19=5,(H19))+IF(E20=5,(H20))+IF(E24=5,(H24))+IF(E25=5,(H25))+IF(E26=5,(H26))+IF(E27=5,(H27))+IF(E31=5,(H31))+IF(E32=5,(H32))+IF(E33=5,(H33))+IF(E34=5,(H34))</f>
        <v>0</v>
      </c>
      <c r="E47" s="52">
        <f>IF(E10=5,(I10))+IF(E11=5,(I11))+IF(E12=5,(I12))+IF(E13=5,(I13))+IF(E17=5,(I17))+IF(E18=5,(I18))+IF(E19=5,(I19))+IF(E20=5,(I20))+IF(E24=5,(I24))+IF(E25=5,(I25))+IF(E26=5,(I26))+IF(E27=5,(I27))+IF(E31=5,(I31))+IF(E32=5,(I32))+IF(E33=5,(I33))+IF(E34=5,(I34))</f>
        <v>0</v>
      </c>
      <c r="F47" s="25">
        <f t="shared" si="3"/>
        <v>0</v>
      </c>
    </row>
    <row r="48" spans="2:10" x14ac:dyDescent="0.2">
      <c r="B48" s="58" t="s">
        <v>106</v>
      </c>
      <c r="C48" s="59"/>
      <c r="D48" s="25">
        <f>SUM(D43:D47)</f>
        <v>0</v>
      </c>
      <c r="E48" s="60">
        <f>SUM(E43:E47)</f>
        <v>0</v>
      </c>
      <c r="F48" s="25">
        <f t="shared" si="3"/>
        <v>0</v>
      </c>
    </row>
  </sheetData>
  <mergeCells count="37">
    <mergeCell ref="B37:G37"/>
    <mergeCell ref="H29:H30"/>
    <mergeCell ref="B31:D31"/>
    <mergeCell ref="B32:D32"/>
    <mergeCell ref="B33:D33"/>
    <mergeCell ref="B34:D34"/>
    <mergeCell ref="B35:G35"/>
    <mergeCell ref="B26:D26"/>
    <mergeCell ref="B27:D27"/>
    <mergeCell ref="B28:G28"/>
    <mergeCell ref="B29:D30"/>
    <mergeCell ref="F29:F30"/>
    <mergeCell ref="G29:G30"/>
    <mergeCell ref="B25:D25"/>
    <mergeCell ref="H15:H16"/>
    <mergeCell ref="B17:D17"/>
    <mergeCell ref="B18:D18"/>
    <mergeCell ref="B19:D19"/>
    <mergeCell ref="B20:D20"/>
    <mergeCell ref="B21:G21"/>
    <mergeCell ref="B22:D23"/>
    <mergeCell ref="F22:F23"/>
    <mergeCell ref="G22:G23"/>
    <mergeCell ref="H22:H23"/>
    <mergeCell ref="B24:D24"/>
    <mergeCell ref="B12:D12"/>
    <mergeCell ref="B13:D13"/>
    <mergeCell ref="B14:G14"/>
    <mergeCell ref="B15:D16"/>
    <mergeCell ref="F15:F16"/>
    <mergeCell ref="G15:G16"/>
    <mergeCell ref="B11:D11"/>
    <mergeCell ref="B8:D9"/>
    <mergeCell ref="F8:F9"/>
    <mergeCell ref="G8:G9"/>
    <mergeCell ref="H8:H9"/>
    <mergeCell ref="B10:D1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7"/>
  <sheetViews>
    <sheetView showGridLines="0" workbookViewId="0">
      <selection activeCell="F41" sqref="F41"/>
    </sheetView>
  </sheetViews>
  <sheetFormatPr defaultRowHeight="12.75" x14ac:dyDescent="0.2"/>
  <sheetData>
    <row r="2" spans="2:7" ht="15.75" x14ac:dyDescent="0.25">
      <c r="B2" s="18" t="s">
        <v>67</v>
      </c>
    </row>
    <row r="3" spans="2:7" x14ac:dyDescent="0.2">
      <c r="B3" s="42" t="s">
        <v>91</v>
      </c>
    </row>
    <row r="4" spans="2:7" x14ac:dyDescent="0.2">
      <c r="B4" s="92" t="s">
        <v>8</v>
      </c>
      <c r="C4" s="92"/>
      <c r="D4" s="92"/>
      <c r="E4" s="98" t="s">
        <v>68</v>
      </c>
      <c r="F4" s="98" t="s">
        <v>69</v>
      </c>
      <c r="G4" s="98" t="s">
        <v>41</v>
      </c>
    </row>
    <row r="5" spans="2:7" x14ac:dyDescent="0.2">
      <c r="B5" s="92"/>
      <c r="C5" s="92"/>
      <c r="D5" s="92"/>
      <c r="E5" s="98"/>
      <c r="F5" s="98"/>
      <c r="G5" s="98"/>
    </row>
    <row r="6" spans="2:7" x14ac:dyDescent="0.2">
      <c r="B6" s="146" t="s">
        <v>8</v>
      </c>
      <c r="C6" s="146"/>
      <c r="D6" s="146"/>
      <c r="E6" s="5"/>
      <c r="F6" s="5"/>
      <c r="G6" s="16">
        <f>E6*F6</f>
        <v>0</v>
      </c>
    </row>
    <row r="7" spans="2:7" x14ac:dyDescent="0.2">
      <c r="B7" s="146" t="s">
        <v>8</v>
      </c>
      <c r="C7" s="146"/>
      <c r="D7" s="146"/>
      <c r="E7" s="5"/>
      <c r="F7" s="5"/>
      <c r="G7" s="16">
        <f>E7*F7</f>
        <v>0</v>
      </c>
    </row>
    <row r="8" spans="2:7" x14ac:dyDescent="0.2">
      <c r="B8" s="146" t="s">
        <v>8</v>
      </c>
      <c r="C8" s="146"/>
      <c r="D8" s="146"/>
      <c r="E8" s="5"/>
      <c r="F8" s="5"/>
      <c r="G8" s="16">
        <f>E8*F8</f>
        <v>0</v>
      </c>
    </row>
    <row r="9" spans="2:7" x14ac:dyDescent="0.2">
      <c r="B9" s="146" t="s">
        <v>8</v>
      </c>
      <c r="C9" s="146"/>
      <c r="D9" s="146"/>
      <c r="E9" s="5"/>
      <c r="F9" s="5"/>
      <c r="G9" s="16">
        <f>E9*F9</f>
        <v>0</v>
      </c>
    </row>
    <row r="10" spans="2:7" s="7" customFormat="1" ht="11.25" x14ac:dyDescent="0.2">
      <c r="B10" s="152" t="s">
        <v>56</v>
      </c>
      <c r="C10" s="152"/>
      <c r="D10" s="152"/>
      <c r="E10" s="152"/>
      <c r="F10" s="152"/>
      <c r="G10" s="20">
        <f>SUM(G6:G9)</f>
        <v>0</v>
      </c>
    </row>
    <row r="11" spans="2:7" x14ac:dyDescent="0.2">
      <c r="B11" s="92" t="s">
        <v>19</v>
      </c>
      <c r="C11" s="92"/>
      <c r="D11" s="92"/>
      <c r="E11" s="98" t="s">
        <v>68</v>
      </c>
      <c r="F11" s="98" t="s">
        <v>69</v>
      </c>
      <c r="G11" s="98" t="s">
        <v>41</v>
      </c>
    </row>
    <row r="12" spans="2:7" x14ac:dyDescent="0.2">
      <c r="B12" s="92"/>
      <c r="C12" s="92"/>
      <c r="D12" s="92"/>
      <c r="E12" s="98"/>
      <c r="F12" s="98"/>
      <c r="G12" s="98"/>
    </row>
    <row r="13" spans="2:7" x14ac:dyDescent="0.2">
      <c r="B13" s="142" t="s">
        <v>19</v>
      </c>
      <c r="C13" s="143"/>
      <c r="D13" s="144"/>
      <c r="E13" s="5"/>
      <c r="F13" s="5"/>
      <c r="G13" s="16">
        <f>E13*F13</f>
        <v>0</v>
      </c>
    </row>
    <row r="14" spans="2:7" x14ac:dyDescent="0.2">
      <c r="B14" s="142" t="s">
        <v>19</v>
      </c>
      <c r="C14" s="143"/>
      <c r="D14" s="144"/>
      <c r="E14" s="5"/>
      <c r="F14" s="5"/>
      <c r="G14" s="16">
        <f t="shared" ref="G14:G16" si="0">E14*F14</f>
        <v>0</v>
      </c>
    </row>
    <row r="15" spans="2:7" x14ac:dyDescent="0.2">
      <c r="B15" s="142" t="s">
        <v>19</v>
      </c>
      <c r="C15" s="143"/>
      <c r="D15" s="144"/>
      <c r="E15" s="5"/>
      <c r="F15" s="5"/>
      <c r="G15" s="16">
        <f t="shared" si="0"/>
        <v>0</v>
      </c>
    </row>
    <row r="16" spans="2:7" x14ac:dyDescent="0.2">
      <c r="B16" s="142" t="s">
        <v>19</v>
      </c>
      <c r="C16" s="143"/>
      <c r="D16" s="144"/>
      <c r="E16" s="5"/>
      <c r="F16" s="5"/>
      <c r="G16" s="16">
        <f t="shared" si="0"/>
        <v>0</v>
      </c>
    </row>
    <row r="17" spans="2:7" s="7" customFormat="1" ht="11.25" x14ac:dyDescent="0.2">
      <c r="B17" s="152" t="s">
        <v>57</v>
      </c>
      <c r="C17" s="152"/>
      <c r="D17" s="152"/>
      <c r="E17" s="152"/>
      <c r="F17" s="152"/>
      <c r="G17" s="20">
        <f>SUM(G13:G16)</f>
        <v>0</v>
      </c>
    </row>
    <row r="18" spans="2:7" x14ac:dyDescent="0.2">
      <c r="B18" s="92" t="s">
        <v>71</v>
      </c>
      <c r="C18" s="92"/>
      <c r="D18" s="92"/>
      <c r="E18" s="98" t="s">
        <v>68</v>
      </c>
      <c r="F18" s="98" t="s">
        <v>69</v>
      </c>
      <c r="G18" s="98" t="s">
        <v>41</v>
      </c>
    </row>
    <row r="19" spans="2:7" x14ac:dyDescent="0.2">
      <c r="B19" s="92"/>
      <c r="C19" s="92"/>
      <c r="D19" s="92"/>
      <c r="E19" s="98"/>
      <c r="F19" s="98"/>
      <c r="G19" s="98"/>
    </row>
    <row r="20" spans="2:7" x14ac:dyDescent="0.2">
      <c r="B20" s="142" t="s">
        <v>71</v>
      </c>
      <c r="C20" s="143"/>
      <c r="D20" s="144"/>
      <c r="E20" s="5"/>
      <c r="F20" s="5"/>
      <c r="G20" s="16">
        <f>E20*F20</f>
        <v>0</v>
      </c>
    </row>
    <row r="21" spans="2:7" x14ac:dyDescent="0.2">
      <c r="B21" s="142" t="s">
        <v>71</v>
      </c>
      <c r="C21" s="143"/>
      <c r="D21" s="144"/>
      <c r="E21" s="5"/>
      <c r="F21" s="5"/>
      <c r="G21" s="16">
        <f t="shared" ref="G21:G23" si="1">E21*F21</f>
        <v>0</v>
      </c>
    </row>
    <row r="22" spans="2:7" x14ac:dyDescent="0.2">
      <c r="B22" s="142" t="s">
        <v>71</v>
      </c>
      <c r="C22" s="143"/>
      <c r="D22" s="144"/>
      <c r="E22" s="5"/>
      <c r="F22" s="5"/>
      <c r="G22" s="16">
        <f t="shared" si="1"/>
        <v>0</v>
      </c>
    </row>
    <row r="23" spans="2:7" x14ac:dyDescent="0.2">
      <c r="B23" s="142" t="s">
        <v>71</v>
      </c>
      <c r="C23" s="143"/>
      <c r="D23" s="144"/>
      <c r="E23" s="5"/>
      <c r="F23" s="5"/>
      <c r="G23" s="16">
        <f t="shared" si="1"/>
        <v>0</v>
      </c>
    </row>
    <row r="24" spans="2:7" s="7" customFormat="1" ht="11.25" x14ac:dyDescent="0.2">
      <c r="B24" s="152" t="s">
        <v>72</v>
      </c>
      <c r="C24" s="152"/>
      <c r="D24" s="152"/>
      <c r="E24" s="152"/>
      <c r="F24" s="152"/>
      <c r="G24" s="20">
        <f>SUM(G20:G23)</f>
        <v>0</v>
      </c>
    </row>
    <row r="25" spans="2:7" x14ac:dyDescent="0.2">
      <c r="B25" s="92" t="s">
        <v>11</v>
      </c>
      <c r="C25" s="92"/>
      <c r="D25" s="92"/>
      <c r="E25" s="98" t="s">
        <v>68</v>
      </c>
      <c r="F25" s="98" t="s">
        <v>69</v>
      </c>
      <c r="G25" s="98" t="s">
        <v>41</v>
      </c>
    </row>
    <row r="26" spans="2:7" x14ac:dyDescent="0.2">
      <c r="B26" s="92"/>
      <c r="C26" s="92"/>
      <c r="D26" s="92"/>
      <c r="E26" s="98"/>
      <c r="F26" s="98"/>
      <c r="G26" s="98"/>
    </row>
    <row r="27" spans="2:7" x14ac:dyDescent="0.2">
      <c r="B27" s="142" t="s">
        <v>109</v>
      </c>
      <c r="C27" s="143"/>
      <c r="D27" s="144"/>
      <c r="E27" s="5"/>
      <c r="F27" s="5"/>
      <c r="G27" s="16">
        <f>E27*F27</f>
        <v>0</v>
      </c>
    </row>
    <row r="28" spans="2:7" x14ac:dyDescent="0.2">
      <c r="B28" s="142" t="s">
        <v>11</v>
      </c>
      <c r="C28" s="143"/>
      <c r="D28" s="144"/>
      <c r="E28" s="5"/>
      <c r="F28" s="5"/>
      <c r="G28" s="16">
        <f t="shared" ref="G28:G30" si="2">E28*F28</f>
        <v>0</v>
      </c>
    </row>
    <row r="29" spans="2:7" x14ac:dyDescent="0.2">
      <c r="B29" s="142" t="s">
        <v>11</v>
      </c>
      <c r="C29" s="143"/>
      <c r="D29" s="144"/>
      <c r="E29" s="5"/>
      <c r="F29" s="5"/>
      <c r="G29" s="16">
        <f t="shared" si="2"/>
        <v>0</v>
      </c>
    </row>
    <row r="30" spans="2:7" x14ac:dyDescent="0.2">
      <c r="B30" s="142" t="s">
        <v>11</v>
      </c>
      <c r="C30" s="143"/>
      <c r="D30" s="144"/>
      <c r="E30" s="5"/>
      <c r="F30" s="5"/>
      <c r="G30" s="16">
        <f t="shared" si="2"/>
        <v>0</v>
      </c>
    </row>
    <row r="31" spans="2:7" x14ac:dyDescent="0.2">
      <c r="B31" s="152" t="s">
        <v>58</v>
      </c>
      <c r="C31" s="152"/>
      <c r="D31" s="152"/>
      <c r="E31" s="152"/>
      <c r="F31" s="152"/>
      <c r="G31" s="20">
        <f>SUM(G27:G30)</f>
        <v>0</v>
      </c>
    </row>
    <row r="32" spans="2:7" x14ac:dyDescent="0.2">
      <c r="B32" s="92" t="s">
        <v>20</v>
      </c>
      <c r="C32" s="92"/>
      <c r="D32" s="92"/>
      <c r="E32" s="98" t="s">
        <v>68</v>
      </c>
      <c r="F32" s="98" t="s">
        <v>69</v>
      </c>
      <c r="G32" s="98" t="s">
        <v>41</v>
      </c>
    </row>
    <row r="33" spans="2:7" x14ac:dyDescent="0.2">
      <c r="B33" s="92"/>
      <c r="C33" s="92"/>
      <c r="D33" s="92"/>
      <c r="E33" s="98"/>
      <c r="F33" s="98"/>
      <c r="G33" s="98"/>
    </row>
    <row r="34" spans="2:7" x14ac:dyDescent="0.2">
      <c r="B34" s="142" t="s">
        <v>20</v>
      </c>
      <c r="C34" s="143"/>
      <c r="D34" s="144"/>
      <c r="E34" s="5"/>
      <c r="F34" s="5"/>
      <c r="G34" s="16">
        <f>E34*F34</f>
        <v>0</v>
      </c>
    </row>
    <row r="35" spans="2:7" x14ac:dyDescent="0.2">
      <c r="B35" s="142" t="s">
        <v>20</v>
      </c>
      <c r="C35" s="143"/>
      <c r="D35" s="144"/>
      <c r="E35" s="5"/>
      <c r="F35" s="5"/>
      <c r="G35" s="16">
        <f t="shared" ref="G35:G37" si="3">E35*F35</f>
        <v>0</v>
      </c>
    </row>
    <row r="36" spans="2:7" x14ac:dyDescent="0.2">
      <c r="B36" s="142" t="s">
        <v>20</v>
      </c>
      <c r="C36" s="143"/>
      <c r="D36" s="144"/>
      <c r="E36" s="5"/>
      <c r="F36" s="5"/>
      <c r="G36" s="16">
        <f t="shared" si="3"/>
        <v>0</v>
      </c>
    </row>
    <row r="37" spans="2:7" x14ac:dyDescent="0.2">
      <c r="B37" s="142" t="s">
        <v>20</v>
      </c>
      <c r="C37" s="143"/>
      <c r="D37" s="144"/>
      <c r="E37" s="5"/>
      <c r="F37" s="5"/>
      <c r="G37" s="16">
        <f t="shared" si="3"/>
        <v>0</v>
      </c>
    </row>
    <row r="38" spans="2:7" x14ac:dyDescent="0.2">
      <c r="B38" s="152" t="s">
        <v>65</v>
      </c>
      <c r="C38" s="152"/>
      <c r="D38" s="152"/>
      <c r="E38" s="152"/>
      <c r="F38" s="152"/>
      <c r="G38" s="20">
        <f>SUM(G34:G37)</f>
        <v>0</v>
      </c>
    </row>
    <row r="39" spans="2:7" x14ac:dyDescent="0.2">
      <c r="B39" s="92" t="s">
        <v>10</v>
      </c>
      <c r="C39" s="92"/>
      <c r="D39" s="92"/>
      <c r="E39" s="98" t="s">
        <v>68</v>
      </c>
      <c r="F39" s="98" t="s">
        <v>69</v>
      </c>
      <c r="G39" s="98" t="s">
        <v>41</v>
      </c>
    </row>
    <row r="40" spans="2:7" x14ac:dyDescent="0.2">
      <c r="B40" s="92"/>
      <c r="C40" s="92"/>
      <c r="D40" s="92"/>
      <c r="E40" s="98"/>
      <c r="F40" s="98"/>
      <c r="G40" s="98"/>
    </row>
    <row r="41" spans="2:7" x14ac:dyDescent="0.2">
      <c r="B41" s="142" t="s">
        <v>129</v>
      </c>
      <c r="C41" s="143"/>
      <c r="D41" s="144"/>
      <c r="E41" s="5"/>
      <c r="F41" s="5"/>
      <c r="G41" s="16">
        <f>E41*F41</f>
        <v>0</v>
      </c>
    </row>
    <row r="42" spans="2:7" x14ac:dyDescent="0.2">
      <c r="B42" s="142" t="s">
        <v>10</v>
      </c>
      <c r="C42" s="143"/>
      <c r="D42" s="144"/>
      <c r="E42" s="5"/>
      <c r="F42" s="5"/>
      <c r="G42" s="16">
        <f t="shared" ref="G42:G44" si="4">E42*F42</f>
        <v>0</v>
      </c>
    </row>
    <row r="43" spans="2:7" x14ac:dyDescent="0.2">
      <c r="B43" s="142" t="s">
        <v>10</v>
      </c>
      <c r="C43" s="143"/>
      <c r="D43" s="144"/>
      <c r="E43" s="5"/>
      <c r="F43" s="5"/>
      <c r="G43" s="16">
        <f t="shared" si="4"/>
        <v>0</v>
      </c>
    </row>
    <row r="44" spans="2:7" x14ac:dyDescent="0.2">
      <c r="B44" s="142" t="s">
        <v>10</v>
      </c>
      <c r="C44" s="143"/>
      <c r="D44" s="144"/>
      <c r="E44" s="5"/>
      <c r="F44" s="5"/>
      <c r="G44" s="16">
        <f t="shared" si="4"/>
        <v>0</v>
      </c>
    </row>
    <row r="45" spans="2:7" x14ac:dyDescent="0.2">
      <c r="B45" s="152" t="s">
        <v>59</v>
      </c>
      <c r="C45" s="152"/>
      <c r="D45" s="152"/>
      <c r="E45" s="152"/>
      <c r="F45" s="152"/>
      <c r="G45" s="20">
        <f>SUM(G41:G44)</f>
        <v>0</v>
      </c>
    </row>
    <row r="46" spans="2:7" x14ac:dyDescent="0.2">
      <c r="B46" s="11"/>
      <c r="C46" s="11"/>
      <c r="D46" s="11"/>
      <c r="E46" s="11"/>
      <c r="F46" s="11"/>
      <c r="G46" s="21"/>
    </row>
    <row r="47" spans="2:7" x14ac:dyDescent="0.2">
      <c r="B47" s="153" t="s">
        <v>60</v>
      </c>
      <c r="C47" s="153"/>
      <c r="D47" s="153"/>
      <c r="E47" s="153"/>
      <c r="F47" s="153"/>
      <c r="G47" s="19">
        <f>G17+G10+G24+G31+G38+G45</f>
        <v>0</v>
      </c>
    </row>
  </sheetData>
  <mergeCells count="55">
    <mergeCell ref="G11:G12"/>
    <mergeCell ref="B8:D8"/>
    <mergeCell ref="B9:D9"/>
    <mergeCell ref="B4:D5"/>
    <mergeCell ref="E4:E5"/>
    <mergeCell ref="F4:F5"/>
    <mergeCell ref="G4:G5"/>
    <mergeCell ref="B6:D6"/>
    <mergeCell ref="B7:D7"/>
    <mergeCell ref="B13:D13"/>
    <mergeCell ref="B14:D14"/>
    <mergeCell ref="B15:D15"/>
    <mergeCell ref="B16:D16"/>
    <mergeCell ref="B10:F10"/>
    <mergeCell ref="B11:D12"/>
    <mergeCell ref="E11:E12"/>
    <mergeCell ref="F11:F12"/>
    <mergeCell ref="G18:G19"/>
    <mergeCell ref="B20:D20"/>
    <mergeCell ref="B21:D21"/>
    <mergeCell ref="B22:D22"/>
    <mergeCell ref="B23:D23"/>
    <mergeCell ref="B17:F17"/>
    <mergeCell ref="B47:F47"/>
    <mergeCell ref="B18:D19"/>
    <mergeCell ref="E18:E19"/>
    <mergeCell ref="F18:F19"/>
    <mergeCell ref="B24:F24"/>
    <mergeCell ref="B25:D26"/>
    <mergeCell ref="E25:E26"/>
    <mergeCell ref="F25:F26"/>
    <mergeCell ref="B32:D33"/>
    <mergeCell ref="E32:E33"/>
    <mergeCell ref="F32:F33"/>
    <mergeCell ref="B43:D43"/>
    <mergeCell ref="B44:D44"/>
    <mergeCell ref="B45:F45"/>
    <mergeCell ref="G25:G26"/>
    <mergeCell ref="B28:D28"/>
    <mergeCell ref="B29:D29"/>
    <mergeCell ref="B30:D30"/>
    <mergeCell ref="B31:F31"/>
    <mergeCell ref="B27:D27"/>
    <mergeCell ref="G39:G40"/>
    <mergeCell ref="B41:D41"/>
    <mergeCell ref="B42:D42"/>
    <mergeCell ref="G32:G33"/>
    <mergeCell ref="B34:D34"/>
    <mergeCell ref="B35:D35"/>
    <mergeCell ref="B36:D36"/>
    <mergeCell ref="B37:D37"/>
    <mergeCell ref="B38:F38"/>
    <mergeCell ref="B39:D40"/>
    <mergeCell ref="E39:E40"/>
    <mergeCell ref="F39:F4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Kalkyl</vt:lpstr>
      <vt:lpstr>Personalkostnader</vt:lpstr>
      <vt:lpstr>Spec lokal</vt:lpstr>
      <vt:lpstr>Spec omkostnader LU</vt:lpstr>
      <vt:lpstr>Spec omkostnader Kund</vt:lpstr>
    </vt:vector>
  </TitlesOfParts>
  <Company>Lunds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educ-rst</dc:creator>
  <cp:lastModifiedBy>Emma Holm</cp:lastModifiedBy>
  <cp:lastPrinted>2009-09-22T13:02:25Z</cp:lastPrinted>
  <dcterms:created xsi:type="dcterms:W3CDTF">2009-03-20T15:02:12Z</dcterms:created>
  <dcterms:modified xsi:type="dcterms:W3CDTF">2022-05-10T11:52:38Z</dcterms:modified>
</cp:coreProperties>
</file>