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m-sei\Work Folders\Desktop\"/>
    </mc:Choice>
  </mc:AlternateContent>
  <xr:revisionPtr revIDLastSave="0" documentId="8_{8CFFFE73-0342-4470-853E-36DE8DF23658}" xr6:coauthVersionLast="47" xr6:coauthVersionMax="47" xr10:uidLastSave="{00000000-0000-0000-0000-000000000000}"/>
  <bookViews>
    <workbookView xWindow="-120" yWindow="-120" windowWidth="29040" windowHeight="15720" xr2:uid="{4A410E27-5F65-4E95-9328-62AA1A290758}"/>
  </bookViews>
  <sheets>
    <sheet name="Kalkyl" sheetId="5" r:id="rId1"/>
    <sheet name="Personalkostnader" sheetId="1" r:id="rId2"/>
    <sheet name="Lokal" sheetId="2" r:id="rId3"/>
    <sheet name="Spec omkostnader" sheetId="3" r:id="rId4"/>
    <sheet name="Sociala avgifter LKP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J7" i="1"/>
  <c r="I7" i="1"/>
  <c r="L10" i="1"/>
  <c r="L9" i="1"/>
  <c r="K9" i="1"/>
  <c r="J9" i="1"/>
  <c r="K8" i="1"/>
  <c r="I6" i="3"/>
  <c r="K30" i="1"/>
  <c r="G34" i="2"/>
  <c r="F34" i="2"/>
  <c r="G27" i="2"/>
  <c r="G8" i="2"/>
  <c r="G7" i="2"/>
  <c r="G6" i="2"/>
  <c r="J8" i="1"/>
  <c r="K22" i="1" l="1"/>
  <c r="K23" i="1"/>
  <c r="K25" i="1"/>
  <c r="K27" i="1"/>
  <c r="K21" i="1"/>
  <c r="H22" i="1"/>
  <c r="H23" i="1"/>
  <c r="H24" i="1"/>
  <c r="K24" i="1" s="1"/>
  <c r="H25" i="1"/>
  <c r="H26" i="1"/>
  <c r="K26" i="1" s="1"/>
  <c r="H27" i="1"/>
  <c r="H21" i="1"/>
  <c r="G28" i="1"/>
  <c r="K28" i="1" l="1"/>
  <c r="H6" i="3"/>
  <c r="C39" i="5"/>
  <c r="D43" i="5" s="1"/>
  <c r="H28" i="3"/>
  <c r="I28" i="3" s="1"/>
  <c r="H29" i="3"/>
  <c r="I29" i="3" s="1"/>
  <c r="J29" i="3" s="1"/>
  <c r="H30" i="3"/>
  <c r="I30" i="3"/>
  <c r="J30" i="3"/>
  <c r="H27" i="3"/>
  <c r="H21" i="3"/>
  <c r="I21" i="3" s="1"/>
  <c r="H22" i="3"/>
  <c r="I22" i="3" s="1"/>
  <c r="H23" i="3"/>
  <c r="I23" i="3" s="1"/>
  <c r="H20" i="3"/>
  <c r="H14" i="3"/>
  <c r="I14" i="3" s="1"/>
  <c r="H15" i="3"/>
  <c r="I15" i="3"/>
  <c r="H16" i="3"/>
  <c r="I16" i="3"/>
  <c r="J16" i="3" s="1"/>
  <c r="H13" i="3"/>
  <c r="H7" i="3"/>
  <c r="I7" i="3" s="1"/>
  <c r="J7" i="3" s="1"/>
  <c r="H8" i="3"/>
  <c r="I8" i="3" s="1"/>
  <c r="J8" i="3" s="1"/>
  <c r="H9" i="3"/>
  <c r="J6" i="3"/>
  <c r="G24" i="2"/>
  <c r="G23" i="2"/>
  <c r="G22" i="2"/>
  <c r="G21" i="2"/>
  <c r="G20" i="2"/>
  <c r="G19" i="2"/>
  <c r="G25" i="2" s="1"/>
  <c r="G14" i="2"/>
  <c r="G13" i="2"/>
  <c r="G12" i="2"/>
  <c r="G11" i="2"/>
  <c r="G10" i="2"/>
  <c r="G9" i="2"/>
  <c r="G15" i="2" s="1"/>
  <c r="G36" i="2" s="1"/>
  <c r="D25" i="5" s="1"/>
  <c r="H17" i="1"/>
  <c r="I15" i="1"/>
  <c r="J15" i="1" s="1"/>
  <c r="I14" i="1"/>
  <c r="J14" i="1" s="1"/>
  <c r="I13" i="1"/>
  <c r="J13" i="1" s="1"/>
  <c r="I12" i="1"/>
  <c r="J12" i="1" s="1"/>
  <c r="I11" i="1"/>
  <c r="J11" i="1" s="1"/>
  <c r="I9" i="1"/>
  <c r="I8" i="1"/>
  <c r="F16" i="1"/>
  <c r="I16" i="1" s="1"/>
  <c r="I10" i="1"/>
  <c r="I20" i="3" l="1"/>
  <c r="J20" i="3" s="1"/>
  <c r="D23" i="5"/>
  <c r="D27" i="5" s="1"/>
  <c r="I27" i="3"/>
  <c r="J27" i="3" s="1"/>
  <c r="J21" i="3"/>
  <c r="I9" i="3"/>
  <c r="J9" i="3" s="1"/>
  <c r="I13" i="3"/>
  <c r="J13" i="3" s="1"/>
  <c r="H24" i="3"/>
  <c r="J15" i="3"/>
  <c r="J23" i="3"/>
  <c r="J28" i="3"/>
  <c r="J22" i="3"/>
  <c r="J14" i="3"/>
  <c r="H10" i="3"/>
  <c r="K11" i="1"/>
  <c r="L11" i="1" s="1"/>
  <c r="J16" i="1"/>
  <c r="K16" i="1" s="1"/>
  <c r="L16" i="1" s="1"/>
  <c r="J10" i="1"/>
  <c r="K10" i="1" s="1"/>
  <c r="K14" i="1"/>
  <c r="L14" i="1" s="1"/>
  <c r="L8" i="1"/>
  <c r="K13" i="1"/>
  <c r="L13" i="1" s="1"/>
  <c r="K15" i="1"/>
  <c r="L15" i="1" s="1"/>
  <c r="L7" i="1"/>
  <c r="K12" i="1"/>
  <c r="L12" i="1" s="1"/>
  <c r="H17" i="3"/>
  <c r="I24" i="3"/>
  <c r="H31" i="3"/>
  <c r="I10" i="3" l="1"/>
  <c r="J10" i="3" s="1"/>
  <c r="I31" i="3"/>
  <c r="I17" i="3"/>
  <c r="I33" i="3"/>
  <c r="H33" i="3"/>
  <c r="J24" i="3"/>
  <c r="D32" i="5" s="1"/>
  <c r="D19" i="5"/>
  <c r="L17" i="1"/>
  <c r="J17" i="3"/>
  <c r="D31" i="5" s="1"/>
  <c r="J31" i="3"/>
  <c r="D33" i="5" s="1"/>
  <c r="J33" i="3" l="1"/>
  <c r="D16" i="5"/>
  <c r="D21" i="5" s="1"/>
  <c r="D30" i="5"/>
  <c r="D34" i="5" s="1"/>
  <c r="D36" i="5" l="1"/>
  <c r="D39" i="5" s="1"/>
</calcChain>
</file>

<file path=xl/sharedStrings.xml><?xml version="1.0" encoding="utf-8"?>
<sst xmlns="http://schemas.openxmlformats.org/spreadsheetml/2006/main" count="148" uniqueCount="96">
  <si>
    <t>Omkostnader LU</t>
  </si>
  <si>
    <t>Resor</t>
  </si>
  <si>
    <t>Antal</t>
  </si>
  <si>
    <t>Pris</t>
  </si>
  <si>
    <t>Kostnad</t>
  </si>
  <si>
    <t>Indir kost</t>
  </si>
  <si>
    <t>Summa</t>
  </si>
  <si>
    <t>Bilersättning</t>
  </si>
  <si>
    <t>Boende</t>
  </si>
  <si>
    <t>Internat</t>
  </si>
  <si>
    <t>Delsumma boende</t>
  </si>
  <si>
    <t>Traktamente</t>
  </si>
  <si>
    <t>Delsumma traktamente</t>
  </si>
  <si>
    <t>Övrigt</t>
  </si>
  <si>
    <t>Marknadsföring</t>
  </si>
  <si>
    <t>Fika</t>
  </si>
  <si>
    <t>Lunch</t>
  </si>
  <si>
    <t>Delsumma övrigt</t>
  </si>
  <si>
    <t>(Indirekta kostnader genereras hos den institution som sköter hanteringen av omkostnaderna)</t>
  </si>
  <si>
    <t>Personalkostnader</t>
  </si>
  <si>
    <t>Lönebikostnader</t>
  </si>
  <si>
    <t>Lönekostnader egen personal</t>
  </si>
  <si>
    <t>Typ av arbete</t>
  </si>
  <si>
    <t>Månadslön</t>
  </si>
  <si>
    <t>Antal timmar för uppdraget</t>
  </si>
  <si>
    <t>Indirekta kostnader per timme</t>
  </si>
  <si>
    <t>Delsumma lönekostnad egen personal</t>
  </si>
  <si>
    <t>Externt inköpta undervisningstjänster</t>
  </si>
  <si>
    <t>Lärosäte/ Företag</t>
  </si>
  <si>
    <t>Ev timpris</t>
  </si>
  <si>
    <t>Gästföreläsare</t>
  </si>
  <si>
    <t>Summa personalkostnader</t>
  </si>
  <si>
    <t>Kemi: Föreläsning</t>
  </si>
  <si>
    <t>Lokalkostnader</t>
  </si>
  <si>
    <t>Undervisningslokaler (interna)</t>
  </si>
  <si>
    <t>Hyra Kr/tim</t>
  </si>
  <si>
    <t>Antal timmar</t>
  </si>
  <si>
    <t>Lokal</t>
  </si>
  <si>
    <t>Delsumma interna lokaler</t>
  </si>
  <si>
    <t>Undervisningslokaler (externa)</t>
  </si>
  <si>
    <t>Dagspris</t>
  </si>
  <si>
    <t>Delsumma externa lokaler</t>
  </si>
  <si>
    <t>Summa lokalkostnader</t>
  </si>
  <si>
    <t>Resor/Inst</t>
  </si>
  <si>
    <t>Uppdragsnamn:</t>
  </si>
  <si>
    <t>Uppdragsgivare:</t>
  </si>
  <si>
    <t>Aktivitet:</t>
  </si>
  <si>
    <t>Antal poäng:</t>
  </si>
  <si>
    <t>Antal deltagare:</t>
  </si>
  <si>
    <t>Datum:</t>
  </si>
  <si>
    <t>Personalkostnader LU</t>
  </si>
  <si>
    <t>Lönekostnader utbildning</t>
  </si>
  <si>
    <t>Personalkostnader ej LU</t>
  </si>
  <si>
    <t>Externt köpta lärartjänster</t>
  </si>
  <si>
    <t>Traktamenten</t>
  </si>
  <si>
    <t>Summa kostnader</t>
  </si>
  <si>
    <t>Delsumma personalkostnader</t>
  </si>
  <si>
    <t>Lokalkostnader (interna och extrena)</t>
  </si>
  <si>
    <t>Delsumma lokalkostnader</t>
  </si>
  <si>
    <t>Delsumma omkostnader LU</t>
  </si>
  <si>
    <t>Intäkter</t>
  </si>
  <si>
    <t>Kursavgift</t>
  </si>
  <si>
    <t>Deltagaravgift</t>
  </si>
  <si>
    <t>Avrundat deltagaravgift</t>
  </si>
  <si>
    <t>Delsumma resor/inst</t>
  </si>
  <si>
    <t>https://www.hr-webben.lu.se/blanketter-och-mallar</t>
  </si>
  <si>
    <t>Kalkylmall Uppdragsutbildning</t>
  </si>
  <si>
    <t>Ev indirekta kostnader om inköp från företag</t>
  </si>
  <si>
    <t>Indirekta kostnader i %</t>
  </si>
  <si>
    <t>Total inköpskostnad</t>
  </si>
  <si>
    <t>Summa intäkter</t>
  </si>
  <si>
    <t>Moms beroende på kund</t>
  </si>
  <si>
    <t>Indirekta kostander i %</t>
  </si>
  <si>
    <t>Lokal kostnad</t>
  </si>
  <si>
    <t>Omkostnader</t>
  </si>
  <si>
    <r>
      <t>((F7*12)*(B3+1)/G7)</t>
    </r>
    <r>
      <rPr>
        <sz val="11"/>
        <color rgb="FFFF0000"/>
        <rFont val="Aptos Narrow"/>
        <family val="2"/>
        <scheme val="minor"/>
      </rPr>
      <t>*1,12</t>
    </r>
  </si>
  <si>
    <t>Timkostnad inkl indirekta kostnader</t>
  </si>
  <si>
    <t>Indirekta kostnader</t>
  </si>
  <si>
    <t>Antal dagar</t>
  </si>
  <si>
    <t>OH-kostnad</t>
  </si>
  <si>
    <t>Summa övriga kostnader</t>
  </si>
  <si>
    <t>Sociala avgifter/Lönekostnadspåslag (LKP) hämtas på HR-webben</t>
  </si>
  <si>
    <t>Indirekta kostnader inst i %</t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</si>
  <si>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Vid ev semestersersättning timlön lägg till * 1,12 i formeln, rubrik Timkostnad inkl LBK</t>
    </r>
  </si>
  <si>
    <r>
      <t>Timkostnad inkl LBK</t>
    </r>
    <r>
      <rPr>
        <b/>
        <sz val="8"/>
        <color rgb="FFFF0000"/>
        <rFont val="Arial"/>
        <family val="2"/>
      </rPr>
      <t>*</t>
    </r>
  </si>
  <si>
    <t>Kostnad inkl LBK + OH</t>
  </si>
  <si>
    <t>(Hämtas på HR-webben aktuellt år)</t>
  </si>
  <si>
    <t>Beräkningsbas timmar</t>
  </si>
  <si>
    <t>Typ av arbete/inst</t>
  </si>
  <si>
    <t>Diarienummer:</t>
  </si>
  <si>
    <t>Lokalkostnadspålägg</t>
  </si>
  <si>
    <t>Summa lokalkostnadspålägg</t>
  </si>
  <si>
    <t>Lokalkostnader (lokalkostnadspålägg)</t>
  </si>
  <si>
    <t>(Lokalkostander utan OH-pålägg)</t>
  </si>
  <si>
    <t>Delsumma Externt inköpta undervisningstjänster</t>
  </si>
  <si>
    <t>(Lägg in procent för indirekta kostnader)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</si>
</sst>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8"/>
      <color rgb="FFFF0000"/>
      <name val="Arial"/>
      <family val="2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4" fillId="3" borderId="5" xfId="0" applyFont="1" applyFill="1" applyBorder="1"/>
    <xf numFmtId="0" fontId="4" fillId="3" borderId="1" xfId="0" applyFont="1" applyFill="1" applyBorder="1"/>
    <xf numFmtId="3" fontId="4" fillId="0" borderId="1" xfId="0" applyNumberFormat="1" applyFont="1" applyBorder="1"/>
    <xf numFmtId="3" fontId="5" fillId="2" borderId="1" xfId="0" applyNumberFormat="1" applyFont="1" applyFill="1" applyBorder="1"/>
    <xf numFmtId="3" fontId="5" fillId="0" borderId="1" xfId="0" applyNumberFormat="1" applyFont="1" applyBorder="1"/>
    <xf numFmtId="0" fontId="7" fillId="0" borderId="6" xfId="0" applyFont="1" applyBorder="1"/>
    <xf numFmtId="3" fontId="5" fillId="2" borderId="0" xfId="0" applyNumberFormat="1" applyFont="1" applyFill="1"/>
    <xf numFmtId="3" fontId="3" fillId="0" borderId="0" xfId="0" applyNumberFormat="1" applyFont="1"/>
    <xf numFmtId="3" fontId="0" fillId="0" borderId="0" xfId="0" applyNumberFormat="1"/>
    <xf numFmtId="0" fontId="9" fillId="0" borderId="0" xfId="0" applyFont="1"/>
    <xf numFmtId="0" fontId="4" fillId="4" borderId="1" xfId="0" applyFont="1" applyFill="1" applyBorder="1"/>
    <xf numFmtId="0" fontId="4" fillId="3" borderId="9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3" fontId="4" fillId="3" borderId="1" xfId="0" applyNumberFormat="1" applyFont="1" applyFill="1" applyBorder="1"/>
    <xf numFmtId="3" fontId="4" fillId="4" borderId="1" xfId="0" applyNumberFormat="1" applyFont="1" applyFill="1" applyBorder="1"/>
    <xf numFmtId="0" fontId="7" fillId="0" borderId="8" xfId="0" applyFont="1" applyBorder="1"/>
    <xf numFmtId="0" fontId="7" fillId="0" borderId="1" xfId="0" applyFont="1" applyBorder="1"/>
    <xf numFmtId="3" fontId="7" fillId="0" borderId="1" xfId="0" applyNumberFormat="1" applyFont="1" applyBorder="1"/>
    <xf numFmtId="3" fontId="7" fillId="0" borderId="0" xfId="0" applyNumberFormat="1" applyFont="1"/>
    <xf numFmtId="0" fontId="7" fillId="0" borderId="16" xfId="0" applyFont="1" applyBorder="1"/>
    <xf numFmtId="0" fontId="7" fillId="0" borderId="17" xfId="0" applyFont="1" applyBorder="1"/>
    <xf numFmtId="3" fontId="7" fillId="0" borderId="17" xfId="0" applyNumberFormat="1" applyFont="1" applyBorder="1"/>
    <xf numFmtId="3" fontId="7" fillId="0" borderId="18" xfId="0" applyNumberFormat="1" applyFont="1" applyBorder="1"/>
    <xf numFmtId="0" fontId="0" fillId="0" borderId="21" xfId="0" applyBorder="1"/>
    <xf numFmtId="0" fontId="7" fillId="2" borderId="1" xfId="0" applyFont="1" applyFill="1" applyBorder="1"/>
    <xf numFmtId="0" fontId="7" fillId="0" borderId="0" xfId="0" applyFont="1"/>
    <xf numFmtId="0" fontId="7" fillId="2" borderId="0" xfId="0" applyFont="1" applyFill="1"/>
    <xf numFmtId="0" fontId="8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1" fillId="0" borderId="0" xfId="0" applyFont="1"/>
    <xf numFmtId="0" fontId="3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0" fillId="3" borderId="1" xfId="0" applyFill="1" applyBorder="1"/>
    <xf numFmtId="0" fontId="4" fillId="5" borderId="1" xfId="0" applyFont="1" applyFill="1" applyBorder="1"/>
    <xf numFmtId="0" fontId="9" fillId="2" borderId="0" xfId="0" applyFont="1" applyFill="1"/>
    <xf numFmtId="0" fontId="5" fillId="0" borderId="1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5" fillId="0" borderId="19" xfId="0" applyFont="1" applyBorder="1" applyAlignment="1">
      <alignment wrapText="1"/>
    </xf>
    <xf numFmtId="0" fontId="5" fillId="0" borderId="22" xfId="0" applyFont="1" applyBorder="1"/>
    <xf numFmtId="0" fontId="5" fillId="0" borderId="6" xfId="0" applyFont="1" applyBorder="1"/>
    <xf numFmtId="0" fontId="5" fillId="0" borderId="23" xfId="0" applyFont="1" applyBorder="1"/>
    <xf numFmtId="1" fontId="4" fillId="4" borderId="1" xfId="0" applyNumberFormat="1" applyFont="1" applyFill="1" applyBorder="1"/>
    <xf numFmtId="3" fontId="4" fillId="4" borderId="14" xfId="0" applyNumberFormat="1" applyFont="1" applyFill="1" applyBorder="1"/>
    <xf numFmtId="0" fontId="8" fillId="2" borderId="24" xfId="0" applyFont="1" applyFill="1" applyBorder="1"/>
    <xf numFmtId="0" fontId="8" fillId="2" borderId="25" xfId="0" applyFont="1" applyFill="1" applyBorder="1"/>
    <xf numFmtId="0" fontId="4" fillId="0" borderId="0" xfId="0" applyFont="1" applyAlignment="1">
      <alignment horizontal="left"/>
    </xf>
    <xf numFmtId="9" fontId="4" fillId="3" borderId="1" xfId="2" applyFont="1" applyFill="1" applyBorder="1"/>
    <xf numFmtId="10" fontId="4" fillId="3" borderId="1" xfId="2" applyNumberFormat="1" applyFont="1" applyFill="1" applyBorder="1"/>
    <xf numFmtId="164" fontId="7" fillId="0" borderId="14" xfId="1" applyNumberFormat="1" applyFont="1" applyBorder="1"/>
    <xf numFmtId="164" fontId="8" fillId="0" borderId="18" xfId="1" applyNumberFormat="1" applyFont="1" applyBorder="1"/>
    <xf numFmtId="164" fontId="7" fillId="2" borderId="1" xfId="1" applyNumberFormat="1" applyFont="1" applyFill="1" applyBorder="1"/>
    <xf numFmtId="164" fontId="8" fillId="0" borderId="1" xfId="1" applyNumberFormat="1" applyFont="1" applyBorder="1"/>
    <xf numFmtId="164" fontId="5" fillId="0" borderId="1" xfId="1" applyNumberFormat="1" applyFont="1" applyBorder="1"/>
    <xf numFmtId="0" fontId="9" fillId="0" borderId="0" xfId="0" applyFont="1"/>
    <xf numFmtId="0" fontId="4" fillId="5" borderId="3" xfId="0" applyFont="1" applyFill="1" applyBorder="1"/>
    <xf numFmtId="0" fontId="4" fillId="0" borderId="5" xfId="0" applyFont="1" applyBorder="1"/>
    <xf numFmtId="0" fontId="9" fillId="0" borderId="0" xfId="0" applyFont="1" applyAlignment="1">
      <alignment horizontal="center" wrapText="1"/>
    </xf>
    <xf numFmtId="0" fontId="4" fillId="3" borderId="9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5" fillId="0" borderId="15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3" borderId="3" xfId="0" applyFont="1" applyFill="1" applyBorder="1"/>
    <xf numFmtId="0" fontId="6" fillId="3" borderId="4" xfId="0" applyFont="1" applyFill="1" applyBorder="1"/>
    <xf numFmtId="0" fontId="6" fillId="3" borderId="5" xfId="0" applyFont="1" applyFill="1" applyBorder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7" fillId="0" borderId="6" xfId="0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6" fillId="3" borderId="1" xfId="0" applyFont="1" applyFill="1" applyBorder="1"/>
    <xf numFmtId="0" fontId="5" fillId="0" borderId="6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4" fillId="5" borderId="3" xfId="0" applyFont="1" applyFill="1" applyBorder="1" applyAlignment="1">
      <alignment wrapText="1"/>
    </xf>
    <xf numFmtId="0" fontId="4" fillId="5" borderId="4" xfId="0" applyFont="1" applyFill="1" applyBorder="1" applyAlignment="1">
      <alignment wrapText="1"/>
    </xf>
    <xf numFmtId="0" fontId="4" fillId="0" borderId="5" xfId="0" applyFont="1" applyBorder="1" applyAlignment="1">
      <alignment wrapText="1"/>
    </xf>
  </cellXfs>
  <cellStyles count="3">
    <cellStyle name="Normal" xfId="0" builtinId="0"/>
    <cellStyle name="Procent" xfId="2" builtinId="5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1247775</xdr:colOff>
      <xdr:row>5</xdr:row>
      <xdr:rowOff>22668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D0AD63-60BB-419D-B405-70A5F0A3E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47625"/>
          <a:ext cx="1828800" cy="11751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13E05-CCE1-4606-8E67-7E244FA4A705}">
  <dimension ref="B2:O43"/>
  <sheetViews>
    <sheetView tabSelected="1" zoomScaleNormal="100" workbookViewId="0">
      <selection activeCell="D9" sqref="D9:F9"/>
    </sheetView>
  </sheetViews>
  <sheetFormatPr defaultRowHeight="15" x14ac:dyDescent="0.25"/>
  <cols>
    <col min="2" max="2" width="19.140625" customWidth="1"/>
    <col min="3" max="3" width="21.7109375" customWidth="1"/>
    <col min="4" max="4" width="15.85546875" customWidth="1"/>
    <col min="6" max="6" width="23.140625" bestFit="1" customWidth="1"/>
  </cols>
  <sheetData>
    <row r="2" spans="2:15" ht="23.25" x14ac:dyDescent="0.25">
      <c r="D2" s="14" t="s">
        <v>89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2:15" x14ac:dyDescent="0.25">
      <c r="D3" s="46"/>
      <c r="E3" s="40"/>
      <c r="F3" s="40"/>
      <c r="G3" s="40"/>
      <c r="H3" s="40"/>
      <c r="I3" s="41"/>
      <c r="J3" s="41"/>
      <c r="K3" s="40"/>
      <c r="L3" s="40"/>
      <c r="M3" s="38"/>
      <c r="N3" s="40"/>
      <c r="O3" s="38"/>
    </row>
    <row r="4" spans="2:15" x14ac:dyDescent="0.25">
      <c r="D4" s="38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2:15" ht="26.25" x14ac:dyDescent="0.25">
      <c r="D5" s="38"/>
      <c r="E5" s="40"/>
      <c r="F5" s="42"/>
      <c r="G5" s="42"/>
      <c r="H5" s="40"/>
      <c r="I5" s="40"/>
      <c r="J5" s="42"/>
      <c r="K5" s="40"/>
      <c r="L5" s="40"/>
      <c r="M5" s="41"/>
      <c r="N5" s="39"/>
      <c r="O5" s="43"/>
    </row>
    <row r="6" spans="2:15" ht="26.25" x14ac:dyDescent="0.25">
      <c r="B6" s="54" t="s">
        <v>66</v>
      </c>
      <c r="D6" s="38"/>
      <c r="E6" s="42"/>
      <c r="F6" s="42"/>
      <c r="G6" s="42"/>
      <c r="H6" s="42"/>
      <c r="I6" s="42"/>
      <c r="J6" s="42"/>
      <c r="K6" s="40"/>
      <c r="L6" s="40"/>
      <c r="M6" s="38"/>
      <c r="N6" s="40"/>
      <c r="O6" s="43"/>
    </row>
    <row r="7" spans="2:15" ht="26.25" x14ac:dyDescent="0.25">
      <c r="B7" s="54"/>
      <c r="D7" s="38"/>
      <c r="E7" s="42"/>
      <c r="F7" s="42"/>
      <c r="G7" s="42"/>
      <c r="H7" s="42"/>
      <c r="I7" s="42"/>
      <c r="J7" s="42"/>
      <c r="K7" s="40"/>
      <c r="L7" s="40"/>
      <c r="M7" s="38"/>
      <c r="N7" s="40"/>
      <c r="O7" s="43"/>
    </row>
    <row r="8" spans="2:15" x14ac:dyDescent="0.25">
      <c r="B8" s="14" t="s">
        <v>44</v>
      </c>
      <c r="C8" s="3"/>
      <c r="D8" s="14" t="s">
        <v>45</v>
      </c>
      <c r="E8" s="14"/>
      <c r="F8" s="14"/>
      <c r="G8" s="14"/>
      <c r="H8" s="14"/>
      <c r="I8" s="14"/>
      <c r="J8" s="14"/>
      <c r="K8" s="14"/>
      <c r="L8" s="14"/>
      <c r="M8" s="38"/>
      <c r="N8" s="44"/>
      <c r="O8" s="44"/>
    </row>
    <row r="9" spans="2:15" x14ac:dyDescent="0.25">
      <c r="B9" s="72"/>
      <c r="C9" s="73"/>
      <c r="D9" s="105"/>
      <c r="E9" s="106"/>
      <c r="F9" s="107"/>
      <c r="G9" s="42"/>
      <c r="H9" s="42"/>
      <c r="I9" s="40"/>
      <c r="J9" s="42"/>
      <c r="K9" s="42"/>
      <c r="L9" s="42"/>
      <c r="M9" s="41"/>
      <c r="N9" s="45"/>
      <c r="O9" s="44"/>
    </row>
    <row r="10" spans="2:15" x14ac:dyDescent="0.25">
      <c r="B10" s="48" t="s">
        <v>46</v>
      </c>
      <c r="C10" s="2"/>
      <c r="D10" s="2"/>
      <c r="E10" s="2"/>
      <c r="F10" s="2"/>
      <c r="G10" s="42"/>
      <c r="H10" s="42"/>
      <c r="I10" s="42"/>
      <c r="J10" s="42"/>
      <c r="K10" s="42"/>
      <c r="L10" s="42"/>
      <c r="M10" s="38"/>
      <c r="N10" s="44"/>
      <c r="O10" s="44"/>
    </row>
    <row r="11" spans="2:15" ht="15" customHeight="1" x14ac:dyDescent="0.25">
      <c r="B11" s="46"/>
      <c r="C11" s="71" t="s">
        <v>47</v>
      </c>
      <c r="D11" s="74" t="s">
        <v>48</v>
      </c>
      <c r="G11" s="14"/>
      <c r="H11" s="14"/>
      <c r="I11" s="14"/>
      <c r="J11" s="14"/>
      <c r="K11" s="14"/>
      <c r="L11" s="14"/>
      <c r="M11" s="14"/>
      <c r="N11" s="14"/>
      <c r="O11" s="14"/>
    </row>
    <row r="12" spans="2:15" x14ac:dyDescent="0.25">
      <c r="B12" s="14" t="s">
        <v>49</v>
      </c>
      <c r="C12" s="71"/>
      <c r="D12" s="74"/>
    </row>
    <row r="13" spans="2:15" x14ac:dyDescent="0.25">
      <c r="B13" s="47"/>
      <c r="C13" s="47"/>
      <c r="D13" s="47">
        <v>17</v>
      </c>
    </row>
    <row r="15" spans="2:15" x14ac:dyDescent="0.25">
      <c r="B15" s="3" t="s">
        <v>50</v>
      </c>
      <c r="C15" s="2"/>
      <c r="D15" s="2"/>
    </row>
    <row r="16" spans="2:15" x14ac:dyDescent="0.25">
      <c r="B16" s="2" t="s">
        <v>51</v>
      </c>
      <c r="C16" s="2"/>
      <c r="D16" s="7">
        <f>Personalkostnader!L17</f>
        <v>115127.35255813955</v>
      </c>
    </row>
    <row r="17" spans="2:4" x14ac:dyDescent="0.25">
      <c r="B17" s="2"/>
      <c r="C17" s="2"/>
      <c r="D17" s="35"/>
    </row>
    <row r="18" spans="2:4" x14ac:dyDescent="0.25">
      <c r="B18" s="3" t="s">
        <v>52</v>
      </c>
      <c r="C18" s="2"/>
      <c r="D18" s="35"/>
    </row>
    <row r="19" spans="2:4" x14ac:dyDescent="0.25">
      <c r="B19" s="2" t="s">
        <v>53</v>
      </c>
      <c r="C19" s="2"/>
      <c r="D19" s="7">
        <f>Personalkostnader!K28</f>
        <v>88700</v>
      </c>
    </row>
    <row r="20" spans="2:4" x14ac:dyDescent="0.25">
      <c r="B20" s="2"/>
      <c r="C20" s="2"/>
      <c r="D20" s="35"/>
    </row>
    <row r="21" spans="2:4" x14ac:dyDescent="0.25">
      <c r="B21" s="32" t="s">
        <v>56</v>
      </c>
      <c r="C21" s="32"/>
      <c r="D21" s="25">
        <f>D16+D19</f>
        <v>203827.35255813954</v>
      </c>
    </row>
    <row r="22" spans="2:4" x14ac:dyDescent="0.25">
      <c r="B22" s="2"/>
      <c r="C22" s="2"/>
      <c r="D22" s="35"/>
    </row>
    <row r="23" spans="2:4" x14ac:dyDescent="0.25">
      <c r="B23" s="3" t="s">
        <v>57</v>
      </c>
      <c r="C23" s="2"/>
      <c r="D23" s="7">
        <f>Lokal!G27</f>
        <v>24000</v>
      </c>
    </row>
    <row r="24" spans="2:4" x14ac:dyDescent="0.25">
      <c r="D24" s="2"/>
    </row>
    <row r="25" spans="2:4" x14ac:dyDescent="0.25">
      <c r="B25" s="3" t="s">
        <v>92</v>
      </c>
      <c r="C25" s="2"/>
      <c r="D25" s="7">
        <f>Lokal!G36</f>
        <v>1200</v>
      </c>
    </row>
    <row r="26" spans="2:4" x14ac:dyDescent="0.25">
      <c r="B26" s="3"/>
      <c r="C26" s="2"/>
      <c r="D26" s="36"/>
    </row>
    <row r="27" spans="2:4" x14ac:dyDescent="0.25">
      <c r="B27" s="32" t="s">
        <v>58</v>
      </c>
      <c r="C27" s="32"/>
      <c r="D27" s="25">
        <f>D23+D25</f>
        <v>25200</v>
      </c>
    </row>
    <row r="28" spans="2:4" x14ac:dyDescent="0.25">
      <c r="B28" s="2"/>
      <c r="C28" s="2"/>
      <c r="D28" s="35"/>
    </row>
    <row r="29" spans="2:4" x14ac:dyDescent="0.25">
      <c r="B29" s="3" t="s">
        <v>0</v>
      </c>
      <c r="C29" s="2"/>
      <c r="D29" s="35"/>
    </row>
    <row r="30" spans="2:4" x14ac:dyDescent="0.25">
      <c r="B30" s="2" t="s">
        <v>1</v>
      </c>
      <c r="C30" s="2"/>
      <c r="D30" s="7">
        <f>'Spec omkostnader'!J10</f>
        <v>125</v>
      </c>
    </row>
    <row r="31" spans="2:4" x14ac:dyDescent="0.25">
      <c r="B31" s="2" t="s">
        <v>8</v>
      </c>
      <c r="C31" s="2"/>
      <c r="D31" s="7">
        <f>'Spec omkostnader'!J17</f>
        <v>0</v>
      </c>
    </row>
    <row r="32" spans="2:4" x14ac:dyDescent="0.25">
      <c r="B32" s="2" t="s">
        <v>54</v>
      </c>
      <c r="C32" s="2"/>
      <c r="D32" s="7">
        <f>'Spec omkostnader'!J24</f>
        <v>0</v>
      </c>
    </row>
    <row r="33" spans="2:6" x14ac:dyDescent="0.25">
      <c r="B33" s="2" t="s">
        <v>13</v>
      </c>
      <c r="C33" s="2"/>
      <c r="D33" s="7">
        <f>'Spec omkostnader'!J31</f>
        <v>0</v>
      </c>
    </row>
    <row r="34" spans="2:6" x14ac:dyDescent="0.25">
      <c r="B34" s="32" t="s">
        <v>59</v>
      </c>
      <c r="C34" s="32"/>
      <c r="D34" s="25">
        <f>SUM(D30:D33)</f>
        <v>125</v>
      </c>
    </row>
    <row r="35" spans="2:6" x14ac:dyDescent="0.25">
      <c r="B35" s="2"/>
      <c r="C35" s="2"/>
      <c r="D35" s="35"/>
    </row>
    <row r="36" spans="2:6" x14ac:dyDescent="0.25">
      <c r="B36" s="3" t="s">
        <v>55</v>
      </c>
      <c r="C36" s="2"/>
      <c r="D36" s="9">
        <f>D21+D27+D34</f>
        <v>229152.35255813954</v>
      </c>
    </row>
    <row r="38" spans="2:6" x14ac:dyDescent="0.25">
      <c r="B38" s="3" t="s">
        <v>60</v>
      </c>
      <c r="C38" s="3" t="s">
        <v>2</v>
      </c>
      <c r="D38" s="3" t="s">
        <v>62</v>
      </c>
      <c r="E38" s="3"/>
    </row>
    <row r="39" spans="2:6" x14ac:dyDescent="0.25">
      <c r="B39" s="2" t="s">
        <v>61</v>
      </c>
      <c r="C39" s="63">
        <f>D13</f>
        <v>17</v>
      </c>
      <c r="D39" s="7">
        <f>D36/C39</f>
        <v>13479.550150478797</v>
      </c>
      <c r="F39" s="2"/>
    </row>
    <row r="40" spans="2:6" x14ac:dyDescent="0.25">
      <c r="B40" s="2"/>
      <c r="C40" s="2"/>
      <c r="D40" s="36"/>
    </row>
    <row r="41" spans="2:6" x14ac:dyDescent="0.25">
      <c r="B41" s="3" t="s">
        <v>63</v>
      </c>
      <c r="C41" s="2"/>
      <c r="D41" s="7">
        <v>13100</v>
      </c>
      <c r="F41" s="2" t="s">
        <v>71</v>
      </c>
    </row>
    <row r="42" spans="2:6" x14ac:dyDescent="0.25">
      <c r="B42" s="37"/>
    </row>
    <row r="43" spans="2:6" x14ac:dyDescent="0.25">
      <c r="B43" s="3" t="s">
        <v>70</v>
      </c>
      <c r="D43" s="9">
        <f>D41*C39</f>
        <v>222700</v>
      </c>
    </row>
  </sheetData>
  <mergeCells count="4">
    <mergeCell ref="C11:C12"/>
    <mergeCell ref="B9:C9"/>
    <mergeCell ref="D9:F9"/>
    <mergeCell ref="D11:D12"/>
  </mergeCells>
  <phoneticPr fontId="12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B229-95E2-4EB7-A2D7-AFD0183296F1}">
  <dimension ref="A1:O30"/>
  <sheetViews>
    <sheetView topLeftCell="A3" zoomScaleNormal="100" workbookViewId="0">
      <selection activeCell="D32" sqref="D32"/>
    </sheetView>
  </sheetViews>
  <sheetFormatPr defaultRowHeight="15" x14ac:dyDescent="0.25"/>
  <cols>
    <col min="1" max="1" width="18.5703125" customWidth="1"/>
    <col min="3" max="3" width="11.85546875" customWidth="1"/>
    <col min="4" max="4" width="23.7109375" customWidth="1"/>
    <col min="5" max="5" width="24.42578125" customWidth="1"/>
    <col min="6" max="6" width="14.140625" customWidth="1"/>
    <col min="7" max="7" width="12.7109375" customWidth="1"/>
    <col min="8" max="8" width="12.140625" customWidth="1"/>
    <col min="9" max="9" width="12.7109375" customWidth="1"/>
    <col min="10" max="10" width="12.42578125" customWidth="1"/>
    <col min="11" max="11" width="12.85546875" bestFit="1" customWidth="1"/>
    <col min="12" max="12" width="11" customWidth="1"/>
  </cols>
  <sheetData>
    <row r="1" spans="1:15" ht="15.75" x14ac:dyDescent="0.25">
      <c r="A1" s="1" t="s">
        <v>19</v>
      </c>
    </row>
    <row r="2" spans="1:15" ht="15.75" x14ac:dyDescent="0.25">
      <c r="A2" s="1"/>
    </row>
    <row r="3" spans="1:15" ht="15.75" customHeight="1" x14ac:dyDescent="0.25">
      <c r="A3" s="2" t="s">
        <v>20</v>
      </c>
      <c r="B3" s="65">
        <v>0.56740000000000002</v>
      </c>
      <c r="D3" s="2" t="s">
        <v>86</v>
      </c>
    </row>
    <row r="4" spans="1:15" ht="18.75" customHeight="1" thickBot="1" x14ac:dyDescent="0.3"/>
    <row r="5" spans="1:15" ht="23.25" customHeight="1" x14ac:dyDescent="0.25">
      <c r="A5" s="88" t="s">
        <v>21</v>
      </c>
      <c r="B5" s="89"/>
      <c r="C5" s="89"/>
      <c r="D5" s="83" t="s">
        <v>88</v>
      </c>
      <c r="E5" s="83" t="s">
        <v>82</v>
      </c>
      <c r="F5" s="83" t="s">
        <v>23</v>
      </c>
      <c r="G5" s="83" t="s">
        <v>87</v>
      </c>
      <c r="H5" s="85" t="s">
        <v>24</v>
      </c>
      <c r="I5" s="85" t="s">
        <v>84</v>
      </c>
      <c r="J5" s="83" t="s">
        <v>25</v>
      </c>
      <c r="K5" s="83" t="s">
        <v>76</v>
      </c>
      <c r="L5" s="81" t="s">
        <v>85</v>
      </c>
      <c r="O5" t="s">
        <v>83</v>
      </c>
    </row>
    <row r="6" spans="1:15" x14ac:dyDescent="0.25">
      <c r="A6" s="90"/>
      <c r="B6" s="91"/>
      <c r="C6" s="91"/>
      <c r="D6" s="84"/>
      <c r="E6" s="84"/>
      <c r="F6" s="84"/>
      <c r="G6" s="84"/>
      <c r="H6" s="86"/>
      <c r="I6" s="86"/>
      <c r="J6" s="87"/>
      <c r="K6" s="84"/>
      <c r="L6" s="82"/>
      <c r="O6" t="s">
        <v>75</v>
      </c>
    </row>
    <row r="7" spans="1:15" x14ac:dyDescent="0.25">
      <c r="A7" s="75"/>
      <c r="B7" s="76"/>
      <c r="C7" s="77"/>
      <c r="D7" s="16" t="s">
        <v>32</v>
      </c>
      <c r="E7" s="64">
        <v>0.25</v>
      </c>
      <c r="F7" s="20">
        <v>65800</v>
      </c>
      <c r="G7" s="20">
        <v>1720</v>
      </c>
      <c r="H7" s="20">
        <v>16</v>
      </c>
      <c r="I7" s="21">
        <f>((F7*12)*(B3+1)/G7)</f>
        <v>719.54595348837211</v>
      </c>
      <c r="J7" s="59">
        <f>I7*E7</f>
        <v>179.88648837209303</v>
      </c>
      <c r="K7" s="21">
        <f>I7+J7</f>
        <v>899.43244186046513</v>
      </c>
      <c r="L7" s="60">
        <f>H7*K7</f>
        <v>14390.919069767442</v>
      </c>
    </row>
    <row r="8" spans="1:15" x14ac:dyDescent="0.25">
      <c r="A8" s="75"/>
      <c r="B8" s="76"/>
      <c r="C8" s="77"/>
      <c r="D8" s="16"/>
      <c r="E8" s="64">
        <v>0.25</v>
      </c>
      <c r="F8" s="20">
        <v>65800</v>
      </c>
      <c r="G8" s="20">
        <v>1720</v>
      </c>
      <c r="H8" s="20">
        <v>16</v>
      </c>
      <c r="I8" s="21">
        <f>((F8*12)*(B3+1)/G8)</f>
        <v>719.54595348837211</v>
      </c>
      <c r="J8" s="59">
        <f>I8*E8</f>
        <v>179.88648837209303</v>
      </c>
      <c r="K8" s="21">
        <f>I8+J8</f>
        <v>899.43244186046513</v>
      </c>
      <c r="L8" s="60">
        <f t="shared" ref="L8:L16" si="0">H8*K8</f>
        <v>14390.919069767442</v>
      </c>
    </row>
    <row r="9" spans="1:15" x14ac:dyDescent="0.25">
      <c r="A9" s="75"/>
      <c r="B9" s="76"/>
      <c r="C9" s="77"/>
      <c r="D9" s="16"/>
      <c r="E9" s="64">
        <v>0.25</v>
      </c>
      <c r="F9" s="20">
        <v>65800</v>
      </c>
      <c r="G9" s="20">
        <v>1720</v>
      </c>
      <c r="H9" s="20">
        <v>16</v>
      </c>
      <c r="I9" s="21">
        <f>((F9*12)*(B3+1)/G9)</f>
        <v>719.54595348837211</v>
      </c>
      <c r="J9" s="59">
        <f>I9*E9</f>
        <v>179.88648837209303</v>
      </c>
      <c r="K9" s="21">
        <f>I9+J9</f>
        <v>899.43244186046513</v>
      </c>
      <c r="L9" s="60">
        <f>H9*K9</f>
        <v>14390.919069767442</v>
      </c>
    </row>
    <row r="10" spans="1:15" ht="15" customHeight="1" x14ac:dyDescent="0.25">
      <c r="A10" s="75"/>
      <c r="B10" s="76"/>
      <c r="C10" s="77"/>
      <c r="D10" s="16"/>
      <c r="E10" s="64">
        <v>0.25</v>
      </c>
      <c r="F10" s="20">
        <v>65800</v>
      </c>
      <c r="G10" s="20">
        <v>1720</v>
      </c>
      <c r="H10" s="20">
        <v>8</v>
      </c>
      <c r="I10" s="21">
        <f>((F10*12)*(B3+1)/G10)</f>
        <v>719.54595348837211</v>
      </c>
      <c r="J10" s="59">
        <f t="shared" ref="J10:J16" si="1">I10*E10</f>
        <v>179.88648837209303</v>
      </c>
      <c r="K10" s="21">
        <f t="shared" ref="K10:K16" si="2">I10+J10</f>
        <v>899.43244186046513</v>
      </c>
      <c r="L10" s="60">
        <f>H10*K10</f>
        <v>7195.4595348837211</v>
      </c>
    </row>
    <row r="11" spans="1:15" x14ac:dyDescent="0.25">
      <c r="A11" s="75"/>
      <c r="B11" s="76"/>
      <c r="C11" s="77"/>
      <c r="D11" s="16"/>
      <c r="E11" s="64">
        <v>0.25</v>
      </c>
      <c r="F11" s="20">
        <v>65800</v>
      </c>
      <c r="G11" s="20">
        <v>1720</v>
      </c>
      <c r="H11" s="20">
        <v>16</v>
      </c>
      <c r="I11" s="21">
        <f>((F11*12)*(B3+1)/G11)</f>
        <v>719.54595348837211</v>
      </c>
      <c r="J11" s="59">
        <f t="shared" si="1"/>
        <v>179.88648837209303</v>
      </c>
      <c r="K11" s="21">
        <f t="shared" si="2"/>
        <v>899.43244186046513</v>
      </c>
      <c r="L11" s="60">
        <f t="shared" si="0"/>
        <v>14390.919069767442</v>
      </c>
    </row>
    <row r="12" spans="1:15" x14ac:dyDescent="0.25">
      <c r="A12" s="75"/>
      <c r="B12" s="76"/>
      <c r="C12" s="77"/>
      <c r="D12" s="16"/>
      <c r="E12" s="64">
        <v>0.25</v>
      </c>
      <c r="F12" s="20">
        <v>65800</v>
      </c>
      <c r="G12" s="20">
        <v>1720</v>
      </c>
      <c r="H12" s="20">
        <v>8</v>
      </c>
      <c r="I12" s="21">
        <f>((F12*12)*(B3+1)/G12)</f>
        <v>719.54595348837211</v>
      </c>
      <c r="J12" s="59">
        <f t="shared" si="1"/>
        <v>179.88648837209303</v>
      </c>
      <c r="K12" s="21">
        <f t="shared" si="2"/>
        <v>899.43244186046513</v>
      </c>
      <c r="L12" s="60">
        <f t="shared" si="0"/>
        <v>7195.4595348837211</v>
      </c>
    </row>
    <row r="13" spans="1:15" x14ac:dyDescent="0.25">
      <c r="A13" s="75"/>
      <c r="B13" s="76"/>
      <c r="C13" s="77"/>
      <c r="D13" s="16"/>
      <c r="E13" s="64">
        <v>0.25</v>
      </c>
      <c r="F13" s="20">
        <v>65800</v>
      </c>
      <c r="G13" s="20">
        <v>1720</v>
      </c>
      <c r="H13" s="20">
        <v>20</v>
      </c>
      <c r="I13" s="21">
        <f>((F13*12)*(B3+1)/G13)</f>
        <v>719.54595348837211</v>
      </c>
      <c r="J13" s="59">
        <f t="shared" si="1"/>
        <v>179.88648837209303</v>
      </c>
      <c r="K13" s="21">
        <f t="shared" si="2"/>
        <v>899.43244186046513</v>
      </c>
      <c r="L13" s="60">
        <f t="shared" si="0"/>
        <v>17988.648837209301</v>
      </c>
    </row>
    <row r="14" spans="1:15" x14ac:dyDescent="0.25">
      <c r="A14" s="75"/>
      <c r="B14" s="76"/>
      <c r="C14" s="77"/>
      <c r="D14" s="16"/>
      <c r="E14" s="64">
        <v>0.25</v>
      </c>
      <c r="F14" s="20">
        <v>65800</v>
      </c>
      <c r="G14" s="20">
        <v>1720</v>
      </c>
      <c r="H14" s="20">
        <v>16</v>
      </c>
      <c r="I14" s="21">
        <f>((F14*12)*(B3+1)/G14)</f>
        <v>719.54595348837211</v>
      </c>
      <c r="J14" s="59">
        <f t="shared" si="1"/>
        <v>179.88648837209303</v>
      </c>
      <c r="K14" s="21">
        <f t="shared" si="2"/>
        <v>899.43244186046513</v>
      </c>
      <c r="L14" s="60">
        <f t="shared" si="0"/>
        <v>14390.919069767442</v>
      </c>
    </row>
    <row r="15" spans="1:15" x14ac:dyDescent="0.25">
      <c r="A15" s="75"/>
      <c r="B15" s="76"/>
      <c r="C15" s="77"/>
      <c r="D15" s="16"/>
      <c r="E15" s="64">
        <v>0.25</v>
      </c>
      <c r="F15" s="20">
        <v>65800</v>
      </c>
      <c r="G15" s="20">
        <v>1720</v>
      </c>
      <c r="H15" s="20">
        <v>12</v>
      </c>
      <c r="I15" s="21">
        <f>((F15*12)*(B3+1)/G15)</f>
        <v>719.54595348837211</v>
      </c>
      <c r="J15" s="59">
        <f t="shared" si="1"/>
        <v>179.88648837209303</v>
      </c>
      <c r="K15" s="21">
        <f t="shared" si="2"/>
        <v>899.43244186046513</v>
      </c>
      <c r="L15" s="60">
        <f>H15*K15</f>
        <v>10793.189302325582</v>
      </c>
    </row>
    <row r="16" spans="1:15" x14ac:dyDescent="0.25">
      <c r="A16" s="75"/>
      <c r="B16" s="76"/>
      <c r="C16" s="77"/>
      <c r="D16" s="16"/>
      <c r="E16" s="64">
        <v>0.25</v>
      </c>
      <c r="F16" s="20">
        <f>Q8</f>
        <v>0</v>
      </c>
      <c r="G16" s="20">
        <v>1720</v>
      </c>
      <c r="H16" s="20">
        <v>12</v>
      </c>
      <c r="I16" s="21">
        <f>((F16*12)*(B3+1)/G16)</f>
        <v>0</v>
      </c>
      <c r="J16" s="59">
        <f t="shared" si="1"/>
        <v>0</v>
      </c>
      <c r="K16" s="21">
        <f t="shared" si="2"/>
        <v>0</v>
      </c>
      <c r="L16" s="60">
        <f t="shared" si="0"/>
        <v>0</v>
      </c>
    </row>
    <row r="17" spans="1:13" ht="15.75" thickBot="1" x14ac:dyDescent="0.3">
      <c r="A17" s="26" t="s">
        <v>26</v>
      </c>
      <c r="B17" s="27"/>
      <c r="C17" s="27"/>
      <c r="D17" s="27"/>
      <c r="E17" s="27"/>
      <c r="F17" s="27"/>
      <c r="G17" s="28"/>
      <c r="H17" s="28">
        <f>SUM(H7:H16)</f>
        <v>140</v>
      </c>
      <c r="I17" s="27"/>
      <c r="J17" s="27"/>
      <c r="K17" s="27"/>
      <c r="L17" s="29">
        <f>SUM(L7:L16)</f>
        <v>115127.35255813955</v>
      </c>
      <c r="M17" s="25"/>
    </row>
    <row r="18" spans="1:13" ht="20.25" customHeight="1" x14ac:dyDescent="0.25"/>
    <row r="19" spans="1:13" ht="20.25" customHeight="1" x14ac:dyDescent="0.25"/>
    <row r="20" spans="1:13" ht="54.75" customHeight="1" x14ac:dyDescent="0.25">
      <c r="A20" s="56" t="s">
        <v>27</v>
      </c>
      <c r="B20" s="57"/>
      <c r="C20" s="58"/>
      <c r="D20" s="55" t="s">
        <v>22</v>
      </c>
      <c r="E20" s="55" t="s">
        <v>28</v>
      </c>
      <c r="F20" s="55" t="s">
        <v>29</v>
      </c>
      <c r="G20" s="49" t="s">
        <v>24</v>
      </c>
      <c r="H20" s="50" t="s">
        <v>4</v>
      </c>
      <c r="I20" s="50" t="s">
        <v>82</v>
      </c>
      <c r="J20" s="50" t="s">
        <v>67</v>
      </c>
      <c r="K20" s="51" t="s">
        <v>69</v>
      </c>
    </row>
    <row r="21" spans="1:13" x14ac:dyDescent="0.25">
      <c r="A21" s="75"/>
      <c r="B21" s="76"/>
      <c r="C21" s="77"/>
      <c r="D21" s="19" t="s">
        <v>30</v>
      </c>
      <c r="E21" s="20"/>
      <c r="F21" s="20">
        <v>900</v>
      </c>
      <c r="G21" s="20">
        <v>6</v>
      </c>
      <c r="H21" s="21">
        <f>SUM(F21*G21)</f>
        <v>5400</v>
      </c>
      <c r="I21" s="64">
        <v>0.25</v>
      </c>
      <c r="J21" s="20">
        <v>900</v>
      </c>
      <c r="K21" s="21">
        <f>SUM(H21+J21)</f>
        <v>6300</v>
      </c>
    </row>
    <row r="22" spans="1:13" x14ac:dyDescent="0.25">
      <c r="A22" s="75"/>
      <c r="B22" s="76"/>
      <c r="C22" s="77"/>
      <c r="D22" s="18"/>
      <c r="E22" s="20"/>
      <c r="F22" s="20">
        <v>1000</v>
      </c>
      <c r="G22" s="20">
        <v>40</v>
      </c>
      <c r="H22" s="21">
        <f t="shared" ref="H22:H27" si="3">SUM(F22*G22)</f>
        <v>40000</v>
      </c>
      <c r="I22" s="64">
        <v>0.25</v>
      </c>
      <c r="J22" s="20"/>
      <c r="K22" s="21">
        <f t="shared" ref="K22:K27" si="4">SUM(H22+J22)</f>
        <v>40000</v>
      </c>
    </row>
    <row r="23" spans="1:13" x14ac:dyDescent="0.25">
      <c r="A23" s="75"/>
      <c r="B23" s="76"/>
      <c r="C23" s="77"/>
      <c r="D23" s="18"/>
      <c r="E23" s="20"/>
      <c r="F23" s="20">
        <v>1200</v>
      </c>
      <c r="G23" s="20">
        <v>8</v>
      </c>
      <c r="H23" s="21">
        <f t="shared" si="3"/>
        <v>9600</v>
      </c>
      <c r="I23" s="64">
        <v>0.25</v>
      </c>
      <c r="J23" s="20"/>
      <c r="K23" s="21">
        <f t="shared" si="4"/>
        <v>9600</v>
      </c>
    </row>
    <row r="24" spans="1:13" x14ac:dyDescent="0.25">
      <c r="A24" s="75"/>
      <c r="B24" s="76"/>
      <c r="C24" s="77"/>
      <c r="D24" s="18"/>
      <c r="E24" s="20"/>
      <c r="F24" s="20">
        <v>1100</v>
      </c>
      <c r="G24" s="20">
        <v>4</v>
      </c>
      <c r="H24" s="21">
        <f t="shared" si="3"/>
        <v>4400</v>
      </c>
      <c r="I24" s="64">
        <v>0.25</v>
      </c>
      <c r="J24" s="20"/>
      <c r="K24" s="21">
        <f t="shared" si="4"/>
        <v>4400</v>
      </c>
    </row>
    <row r="25" spans="1:13" x14ac:dyDescent="0.25">
      <c r="A25" s="16"/>
      <c r="B25" s="17"/>
      <c r="C25" s="18"/>
      <c r="D25" s="18"/>
      <c r="E25" s="20"/>
      <c r="F25" s="20">
        <v>800</v>
      </c>
      <c r="G25" s="20">
        <v>8</v>
      </c>
      <c r="H25" s="21">
        <f t="shared" si="3"/>
        <v>6400</v>
      </c>
      <c r="I25" s="64">
        <v>0.25</v>
      </c>
      <c r="J25" s="20"/>
      <c r="K25" s="21">
        <f t="shared" si="4"/>
        <v>6400</v>
      </c>
    </row>
    <row r="26" spans="1:13" x14ac:dyDescent="0.25">
      <c r="A26" s="16"/>
      <c r="B26" s="17"/>
      <c r="C26" s="18"/>
      <c r="D26" s="18"/>
      <c r="E26" s="20"/>
      <c r="F26" s="20">
        <v>1100</v>
      </c>
      <c r="G26" s="20">
        <v>4</v>
      </c>
      <c r="H26" s="21">
        <f t="shared" si="3"/>
        <v>4400</v>
      </c>
      <c r="I26" s="64">
        <v>0.25</v>
      </c>
      <c r="J26" s="20"/>
      <c r="K26" s="21">
        <f t="shared" si="4"/>
        <v>4400</v>
      </c>
    </row>
    <row r="27" spans="1:13" x14ac:dyDescent="0.25">
      <c r="A27" s="75"/>
      <c r="B27" s="76"/>
      <c r="C27" s="77"/>
      <c r="D27" s="18"/>
      <c r="E27" s="20"/>
      <c r="F27" s="20">
        <v>1100</v>
      </c>
      <c r="G27" s="20">
        <v>16</v>
      </c>
      <c r="H27" s="21">
        <f t="shared" si="3"/>
        <v>17600</v>
      </c>
      <c r="I27" s="64">
        <v>0.25</v>
      </c>
      <c r="J27" s="20"/>
      <c r="K27" s="21">
        <f t="shared" si="4"/>
        <v>17600</v>
      </c>
    </row>
    <row r="28" spans="1:13" x14ac:dyDescent="0.25">
      <c r="A28" s="22" t="s">
        <v>94</v>
      </c>
      <c r="B28" s="23"/>
      <c r="C28" s="23"/>
      <c r="D28" s="78"/>
      <c r="E28" s="79"/>
      <c r="F28" s="80"/>
      <c r="G28" s="24">
        <f>SUM(G21:G27)</f>
        <v>86</v>
      </c>
      <c r="H28" s="23"/>
      <c r="I28" s="23"/>
      <c r="J28" s="24"/>
      <c r="K28" s="66">
        <f>SUM(K21:K27)</f>
        <v>88700</v>
      </c>
    </row>
    <row r="29" spans="1:13" x14ac:dyDescent="0.25">
      <c r="A29" s="30"/>
    </row>
    <row r="30" spans="1:13" ht="15.75" thickBot="1" x14ac:dyDescent="0.3">
      <c r="A30" s="61" t="s">
        <v>31</v>
      </c>
      <c r="B30" s="62"/>
      <c r="C30" s="62"/>
      <c r="D30" s="62"/>
      <c r="E30" s="62"/>
      <c r="F30" s="62"/>
      <c r="G30" s="62"/>
      <c r="H30" s="62"/>
      <c r="I30" s="62"/>
      <c r="J30" s="62"/>
      <c r="K30" s="67">
        <f>L17+K28</f>
        <v>203827.35255813954</v>
      </c>
    </row>
  </sheetData>
  <mergeCells count="26">
    <mergeCell ref="A9:C9"/>
    <mergeCell ref="A11:C11"/>
    <mergeCell ref="E5:E6"/>
    <mergeCell ref="A5:C6"/>
    <mergeCell ref="D5:D6"/>
    <mergeCell ref="A7:C7"/>
    <mergeCell ref="A8:C8"/>
    <mergeCell ref="A10:C10"/>
    <mergeCell ref="L5:L6"/>
    <mergeCell ref="F5:F6"/>
    <mergeCell ref="G5:G6"/>
    <mergeCell ref="H5:H6"/>
    <mergeCell ref="I5:I6"/>
    <mergeCell ref="J5:J6"/>
    <mergeCell ref="K5:K6"/>
    <mergeCell ref="D28:F28"/>
    <mergeCell ref="A21:C21"/>
    <mergeCell ref="A22:C22"/>
    <mergeCell ref="A23:C23"/>
    <mergeCell ref="A24:C24"/>
    <mergeCell ref="A27:C27"/>
    <mergeCell ref="A12:C12"/>
    <mergeCell ref="A13:C13"/>
    <mergeCell ref="A14:C14"/>
    <mergeCell ref="A15:C15"/>
    <mergeCell ref="A16:C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26669-F9B3-4C0A-A2BF-F738F0CCD0AA}">
  <dimension ref="B2:G36"/>
  <sheetViews>
    <sheetView topLeftCell="A6" zoomScaleNormal="100" workbookViewId="0">
      <selection activeCell="K36" sqref="K36"/>
    </sheetView>
  </sheetViews>
  <sheetFormatPr defaultRowHeight="15" x14ac:dyDescent="0.25"/>
  <cols>
    <col min="5" max="5" width="12" customWidth="1"/>
    <col min="7" max="7" width="10.85546875" bestFit="1" customWidth="1"/>
  </cols>
  <sheetData>
    <row r="2" spans="2:7" ht="15.75" x14ac:dyDescent="0.25">
      <c r="B2" s="1" t="s">
        <v>33</v>
      </c>
    </row>
    <row r="3" spans="2:7" x14ac:dyDescent="0.25">
      <c r="B3" s="2" t="s">
        <v>93</v>
      </c>
    </row>
    <row r="4" spans="2:7" x14ac:dyDescent="0.25">
      <c r="B4" s="99" t="s">
        <v>34</v>
      </c>
      <c r="C4" s="99"/>
      <c r="D4" s="99"/>
      <c r="E4" s="100" t="s">
        <v>35</v>
      </c>
      <c r="F4" s="100" t="s">
        <v>36</v>
      </c>
      <c r="G4" s="100" t="s">
        <v>4</v>
      </c>
    </row>
    <row r="5" spans="2:7" x14ac:dyDescent="0.25">
      <c r="B5" s="99"/>
      <c r="C5" s="99"/>
      <c r="D5" s="99"/>
      <c r="E5" s="100"/>
      <c r="F5" s="100"/>
      <c r="G5" s="100"/>
    </row>
    <row r="6" spans="2:7" x14ac:dyDescent="0.25">
      <c r="B6" s="101" t="s">
        <v>37</v>
      </c>
      <c r="C6" s="101"/>
      <c r="D6" s="101"/>
      <c r="E6" s="6">
        <v>1500</v>
      </c>
      <c r="F6" s="6">
        <v>16</v>
      </c>
      <c r="G6" s="15">
        <f>E6*F6</f>
        <v>24000</v>
      </c>
    </row>
    <row r="7" spans="2:7" x14ac:dyDescent="0.25">
      <c r="B7" s="101" t="s">
        <v>37</v>
      </c>
      <c r="C7" s="101"/>
      <c r="D7" s="101"/>
      <c r="E7" s="6"/>
      <c r="F7" s="6"/>
      <c r="G7" s="15">
        <f>E7*F7</f>
        <v>0</v>
      </c>
    </row>
    <row r="8" spans="2:7" x14ac:dyDescent="0.25">
      <c r="B8" s="101" t="s">
        <v>37</v>
      </c>
      <c r="C8" s="101"/>
      <c r="D8" s="101"/>
      <c r="E8" s="6"/>
      <c r="F8" s="6"/>
      <c r="G8" s="15">
        <f>E8*F8</f>
        <v>0</v>
      </c>
    </row>
    <row r="9" spans="2:7" x14ac:dyDescent="0.25">
      <c r="B9" s="101" t="s">
        <v>37</v>
      </c>
      <c r="C9" s="101"/>
      <c r="D9" s="101"/>
      <c r="E9" s="6"/>
      <c r="F9" s="6"/>
      <c r="G9" s="15">
        <f t="shared" ref="G9:G14" si="0">E9*F9</f>
        <v>0</v>
      </c>
    </row>
    <row r="10" spans="2:7" x14ac:dyDescent="0.25">
      <c r="B10" s="101" t="s">
        <v>37</v>
      </c>
      <c r="C10" s="101"/>
      <c r="D10" s="101"/>
      <c r="E10" s="6"/>
      <c r="F10" s="6"/>
      <c r="G10" s="15">
        <f t="shared" si="0"/>
        <v>0</v>
      </c>
    </row>
    <row r="11" spans="2:7" x14ac:dyDescent="0.25">
      <c r="B11" s="101" t="s">
        <v>37</v>
      </c>
      <c r="C11" s="101"/>
      <c r="D11" s="101"/>
      <c r="E11" s="6"/>
      <c r="F11" s="6"/>
      <c r="G11" s="15">
        <f t="shared" si="0"/>
        <v>0</v>
      </c>
    </row>
    <row r="12" spans="2:7" x14ac:dyDescent="0.25">
      <c r="B12" s="101" t="s">
        <v>37</v>
      </c>
      <c r="C12" s="101"/>
      <c r="D12" s="101"/>
      <c r="E12" s="6"/>
      <c r="F12" s="6"/>
      <c r="G12" s="15">
        <f t="shared" si="0"/>
        <v>0</v>
      </c>
    </row>
    <row r="13" spans="2:7" x14ac:dyDescent="0.25">
      <c r="B13" s="101" t="s">
        <v>37</v>
      </c>
      <c r="C13" s="101"/>
      <c r="D13" s="101"/>
      <c r="E13" s="6"/>
      <c r="F13" s="6"/>
      <c r="G13" s="15">
        <f t="shared" si="0"/>
        <v>0</v>
      </c>
    </row>
    <row r="14" spans="2:7" x14ac:dyDescent="0.25">
      <c r="B14" s="101" t="s">
        <v>37</v>
      </c>
      <c r="C14" s="101"/>
      <c r="D14" s="101"/>
      <c r="E14" s="6"/>
      <c r="F14" s="6"/>
      <c r="G14" s="15">
        <f t="shared" si="0"/>
        <v>0</v>
      </c>
    </row>
    <row r="15" spans="2:7" x14ac:dyDescent="0.25">
      <c r="B15" s="98" t="s">
        <v>38</v>
      </c>
      <c r="C15" s="98"/>
      <c r="D15" s="98"/>
      <c r="E15" s="98"/>
      <c r="F15" s="98"/>
      <c r="G15" s="68">
        <f>SUM(G6:G14)</f>
        <v>24000</v>
      </c>
    </row>
    <row r="16" spans="2:7" x14ac:dyDescent="0.25">
      <c r="B16" s="2"/>
      <c r="C16" s="2"/>
      <c r="D16" s="2"/>
      <c r="E16" s="2"/>
      <c r="F16" s="2"/>
      <c r="G16" s="2"/>
    </row>
    <row r="17" spans="2:7" x14ac:dyDescent="0.25">
      <c r="B17" s="99" t="s">
        <v>39</v>
      </c>
      <c r="C17" s="99"/>
      <c r="D17" s="99"/>
      <c r="E17" s="100" t="s">
        <v>78</v>
      </c>
      <c r="F17" s="100" t="s">
        <v>40</v>
      </c>
      <c r="G17" s="100" t="s">
        <v>4</v>
      </c>
    </row>
    <row r="18" spans="2:7" x14ac:dyDescent="0.25">
      <c r="B18" s="99"/>
      <c r="C18" s="99"/>
      <c r="D18" s="99"/>
      <c r="E18" s="100"/>
      <c r="F18" s="100"/>
      <c r="G18" s="100"/>
    </row>
    <row r="19" spans="2:7" x14ac:dyDescent="0.25">
      <c r="B19" s="92" t="s">
        <v>37</v>
      </c>
      <c r="C19" s="93"/>
      <c r="D19" s="94"/>
      <c r="E19" s="6"/>
      <c r="F19" s="6"/>
      <c r="G19" s="15">
        <f>E19*F19</f>
        <v>0</v>
      </c>
    </row>
    <row r="20" spans="2:7" x14ac:dyDescent="0.25">
      <c r="B20" s="92" t="s">
        <v>37</v>
      </c>
      <c r="C20" s="93"/>
      <c r="D20" s="94"/>
      <c r="E20" s="6"/>
      <c r="F20" s="6"/>
      <c r="G20" s="15">
        <f t="shared" ref="G20:G24" si="1">E20*F20</f>
        <v>0</v>
      </c>
    </row>
    <row r="21" spans="2:7" x14ac:dyDescent="0.25">
      <c r="B21" s="92" t="s">
        <v>37</v>
      </c>
      <c r="C21" s="93"/>
      <c r="D21" s="94"/>
      <c r="E21" s="6"/>
      <c r="F21" s="6"/>
      <c r="G21" s="15">
        <f t="shared" si="1"/>
        <v>0</v>
      </c>
    </row>
    <row r="22" spans="2:7" x14ac:dyDescent="0.25">
      <c r="B22" s="92" t="s">
        <v>37</v>
      </c>
      <c r="C22" s="93"/>
      <c r="D22" s="94"/>
      <c r="E22" s="6"/>
      <c r="F22" s="6"/>
      <c r="G22" s="15">
        <f t="shared" si="1"/>
        <v>0</v>
      </c>
    </row>
    <row r="23" spans="2:7" x14ac:dyDescent="0.25">
      <c r="B23" s="92" t="s">
        <v>37</v>
      </c>
      <c r="C23" s="93"/>
      <c r="D23" s="94"/>
      <c r="E23" s="6"/>
      <c r="F23" s="6"/>
      <c r="G23" s="15">
        <f t="shared" si="1"/>
        <v>0</v>
      </c>
    </row>
    <row r="24" spans="2:7" x14ac:dyDescent="0.25">
      <c r="B24" s="92" t="s">
        <v>37</v>
      </c>
      <c r="C24" s="93"/>
      <c r="D24" s="94"/>
      <c r="E24" s="6"/>
      <c r="F24" s="6"/>
      <c r="G24" s="15">
        <f t="shared" si="1"/>
        <v>0</v>
      </c>
    </row>
    <row r="25" spans="2:7" x14ac:dyDescent="0.25">
      <c r="B25" s="98" t="s">
        <v>41</v>
      </c>
      <c r="C25" s="98"/>
      <c r="D25" s="98"/>
      <c r="E25" s="98"/>
      <c r="F25" s="98"/>
      <c r="G25" s="31">
        <f>SUM(G19:G24)</f>
        <v>0</v>
      </c>
    </row>
    <row r="26" spans="2:7" x14ac:dyDescent="0.25">
      <c r="B26" s="32"/>
      <c r="C26" s="32"/>
      <c r="D26" s="32"/>
      <c r="E26" s="32"/>
      <c r="F26" s="32"/>
      <c r="G26" s="33"/>
    </row>
    <row r="27" spans="2:7" x14ac:dyDescent="0.25">
      <c r="B27" s="95" t="s">
        <v>42</v>
      </c>
      <c r="C27" s="96"/>
      <c r="D27" s="96"/>
      <c r="E27" s="96"/>
      <c r="F27" s="97"/>
      <c r="G27" s="69">
        <f>G25+G15</f>
        <v>24000</v>
      </c>
    </row>
    <row r="28" spans="2:7" x14ac:dyDescent="0.25">
      <c r="B28" s="34"/>
      <c r="C28" s="34"/>
      <c r="D28" s="34"/>
      <c r="E28" s="34"/>
      <c r="F28" s="34"/>
      <c r="G28" s="34"/>
    </row>
    <row r="30" spans="2:7" x14ac:dyDescent="0.25">
      <c r="B30" s="14" t="s">
        <v>90</v>
      </c>
    </row>
    <row r="31" spans="2:7" x14ac:dyDescent="0.25">
      <c r="B31" s="2" t="s">
        <v>95</v>
      </c>
    </row>
    <row r="32" spans="2:7" ht="26.25" customHeight="1" x14ac:dyDescent="0.25">
      <c r="B32" s="99" t="s">
        <v>90</v>
      </c>
      <c r="C32" s="99"/>
      <c r="D32" s="99"/>
      <c r="E32" s="100" t="s">
        <v>72</v>
      </c>
      <c r="F32" s="100" t="s">
        <v>73</v>
      </c>
      <c r="G32" s="100" t="s">
        <v>79</v>
      </c>
    </row>
    <row r="33" spans="2:7" x14ac:dyDescent="0.25">
      <c r="B33" s="99"/>
      <c r="C33" s="99"/>
      <c r="D33" s="99"/>
      <c r="E33" s="100"/>
      <c r="F33" s="100"/>
      <c r="G33" s="100"/>
    </row>
    <row r="34" spans="2:7" x14ac:dyDescent="0.25">
      <c r="B34" s="92" t="s">
        <v>37</v>
      </c>
      <c r="C34" s="93"/>
      <c r="D34" s="94"/>
      <c r="E34" s="64">
        <v>0.05</v>
      </c>
      <c r="F34" s="15">
        <f>G27</f>
        <v>24000</v>
      </c>
      <c r="G34" s="15">
        <f>E34*F34</f>
        <v>1200</v>
      </c>
    </row>
    <row r="36" spans="2:7" x14ac:dyDescent="0.25">
      <c r="B36" s="95" t="s">
        <v>91</v>
      </c>
      <c r="C36" s="96"/>
      <c r="D36" s="96"/>
      <c r="E36" s="96"/>
      <c r="F36" s="97"/>
      <c r="G36" s="69">
        <f>G34</f>
        <v>1200</v>
      </c>
    </row>
  </sheetData>
  <mergeCells count="32">
    <mergeCell ref="B7:D7"/>
    <mergeCell ref="B4:D5"/>
    <mergeCell ref="E4:E5"/>
    <mergeCell ref="F4:F5"/>
    <mergeCell ref="G4:G5"/>
    <mergeCell ref="B6:D6"/>
    <mergeCell ref="G17:G18"/>
    <mergeCell ref="B8:D8"/>
    <mergeCell ref="B9:D9"/>
    <mergeCell ref="B10:D10"/>
    <mergeCell ref="B11:D11"/>
    <mergeCell ref="B12:D12"/>
    <mergeCell ref="B13:D13"/>
    <mergeCell ref="B14:D14"/>
    <mergeCell ref="B15:F15"/>
    <mergeCell ref="B17:D18"/>
    <mergeCell ref="E17:E18"/>
    <mergeCell ref="F17:F18"/>
    <mergeCell ref="G32:G33"/>
    <mergeCell ref="B19:D19"/>
    <mergeCell ref="B20:D20"/>
    <mergeCell ref="B21:D21"/>
    <mergeCell ref="B22:D22"/>
    <mergeCell ref="B23:D23"/>
    <mergeCell ref="B24:D24"/>
    <mergeCell ref="B34:D34"/>
    <mergeCell ref="B36:F36"/>
    <mergeCell ref="B25:F25"/>
    <mergeCell ref="B27:F27"/>
    <mergeCell ref="B32:D33"/>
    <mergeCell ref="E32:E33"/>
    <mergeCell ref="F32:F3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9FC38-9340-492C-97F6-F2D66A17B5FC}">
  <dimension ref="B2:J44"/>
  <sheetViews>
    <sheetView workbookViewId="0"/>
  </sheetViews>
  <sheetFormatPr defaultRowHeight="15" x14ac:dyDescent="0.25"/>
  <cols>
    <col min="7" max="7" width="13.28515625" customWidth="1"/>
    <col min="9" max="9" width="9.140625" customWidth="1"/>
  </cols>
  <sheetData>
    <row r="2" spans="2:10" ht="15.75" x14ac:dyDescent="0.25">
      <c r="B2" s="1" t="s">
        <v>74</v>
      </c>
    </row>
    <row r="3" spans="2:10" x14ac:dyDescent="0.25">
      <c r="B3" s="2" t="s">
        <v>18</v>
      </c>
    </row>
    <row r="4" spans="2:10" ht="13.5" customHeight="1" x14ac:dyDescent="0.25">
      <c r="B4" s="99" t="s">
        <v>43</v>
      </c>
      <c r="C4" s="99"/>
      <c r="D4" s="99"/>
      <c r="E4" s="4"/>
      <c r="F4" s="100" t="s">
        <v>3</v>
      </c>
      <c r="G4" s="100" t="s">
        <v>68</v>
      </c>
      <c r="H4" s="100" t="s">
        <v>4</v>
      </c>
      <c r="I4" s="100" t="s">
        <v>77</v>
      </c>
    </row>
    <row r="5" spans="2:10" ht="15" customHeight="1" x14ac:dyDescent="0.25">
      <c r="B5" s="103"/>
      <c r="C5" s="103"/>
      <c r="D5" s="103"/>
      <c r="E5" s="4" t="s">
        <v>2</v>
      </c>
      <c r="F5" s="100"/>
      <c r="G5" s="100"/>
      <c r="H5" s="100"/>
      <c r="I5" s="104"/>
      <c r="J5" s="3" t="s">
        <v>6</v>
      </c>
    </row>
    <row r="6" spans="2:10" x14ac:dyDescent="0.25">
      <c r="B6" s="92" t="s">
        <v>7</v>
      </c>
      <c r="C6" s="93"/>
      <c r="D6" s="94"/>
      <c r="E6" s="5">
        <v>2</v>
      </c>
      <c r="F6" s="6">
        <v>50</v>
      </c>
      <c r="G6" s="64">
        <v>0.25</v>
      </c>
      <c r="H6" s="21">
        <f>E6*F6</f>
        <v>100</v>
      </c>
      <c r="I6" s="21">
        <f>H6*G6</f>
        <v>25</v>
      </c>
      <c r="J6" s="21">
        <f>H6+I6</f>
        <v>125</v>
      </c>
    </row>
    <row r="7" spans="2:10" x14ac:dyDescent="0.25">
      <c r="B7" s="92" t="s">
        <v>1</v>
      </c>
      <c r="C7" s="93"/>
      <c r="D7" s="94"/>
      <c r="E7" s="5"/>
      <c r="F7" s="6"/>
      <c r="G7" s="64"/>
      <c r="H7" s="21">
        <f>E7*F7</f>
        <v>0</v>
      </c>
      <c r="I7" s="21">
        <f>H7*G7</f>
        <v>0</v>
      </c>
      <c r="J7" s="21">
        <f>H7+I7</f>
        <v>0</v>
      </c>
    </row>
    <row r="8" spans="2:10" x14ac:dyDescent="0.25">
      <c r="B8" s="92" t="s">
        <v>1</v>
      </c>
      <c r="C8" s="93"/>
      <c r="D8" s="94"/>
      <c r="E8" s="5"/>
      <c r="F8" s="6"/>
      <c r="G8" s="64"/>
      <c r="H8" s="21">
        <f t="shared" ref="H8:H9" si="0">E8*F8</f>
        <v>0</v>
      </c>
      <c r="I8" s="21">
        <f t="shared" ref="I8:I9" si="1">H8*G8</f>
        <v>0</v>
      </c>
      <c r="J8" s="21">
        <f t="shared" ref="J8:J9" si="2">H8+I8</f>
        <v>0</v>
      </c>
    </row>
    <row r="9" spans="2:10" x14ac:dyDescent="0.25">
      <c r="B9" s="92" t="s">
        <v>1</v>
      </c>
      <c r="C9" s="93"/>
      <c r="D9" s="94"/>
      <c r="E9" s="5"/>
      <c r="F9" s="6"/>
      <c r="G9" s="64"/>
      <c r="H9" s="21">
        <f t="shared" si="0"/>
        <v>0</v>
      </c>
      <c r="I9" s="21">
        <f t="shared" si="1"/>
        <v>0</v>
      </c>
      <c r="J9" s="21">
        <f t="shared" si="2"/>
        <v>0</v>
      </c>
    </row>
    <row r="10" spans="2:10" x14ac:dyDescent="0.25">
      <c r="B10" s="78" t="s">
        <v>64</v>
      </c>
      <c r="C10" s="79"/>
      <c r="D10" s="79"/>
      <c r="E10" s="79"/>
      <c r="F10" s="79"/>
      <c r="G10" s="80"/>
      <c r="H10" s="8">
        <f>SUM(H6:H9)</f>
        <v>100</v>
      </c>
      <c r="I10" s="9">
        <f>SUM(I6:I9)</f>
        <v>25</v>
      </c>
      <c r="J10" s="70">
        <f>H10+I10</f>
        <v>125</v>
      </c>
    </row>
    <row r="11" spans="2:10" ht="26.25" customHeight="1" x14ac:dyDescent="0.25">
      <c r="B11" s="102" t="s">
        <v>8</v>
      </c>
      <c r="C11" s="102"/>
      <c r="D11" s="102"/>
      <c r="E11" s="4"/>
      <c r="F11" s="100" t="s">
        <v>3</v>
      </c>
      <c r="G11" s="100" t="s">
        <v>68</v>
      </c>
      <c r="H11" s="100" t="s">
        <v>4</v>
      </c>
    </row>
    <row r="12" spans="2:10" ht="0.75" customHeight="1" x14ac:dyDescent="0.25">
      <c r="B12" s="103"/>
      <c r="C12" s="103"/>
      <c r="D12" s="103"/>
      <c r="E12" s="4" t="s">
        <v>2</v>
      </c>
      <c r="F12" s="100"/>
      <c r="G12" s="100"/>
      <c r="H12" s="100"/>
      <c r="I12" s="3" t="s">
        <v>5</v>
      </c>
      <c r="J12" s="3" t="s">
        <v>6</v>
      </c>
    </row>
    <row r="13" spans="2:10" x14ac:dyDescent="0.25">
      <c r="B13" s="92" t="s">
        <v>9</v>
      </c>
      <c r="C13" s="93"/>
      <c r="D13" s="94"/>
      <c r="E13" s="5"/>
      <c r="F13" s="6"/>
      <c r="G13" s="64"/>
      <c r="H13" s="21">
        <f>E13*F13</f>
        <v>0</v>
      </c>
      <c r="I13" s="21">
        <f>H13*G13</f>
        <v>0</v>
      </c>
      <c r="J13" s="21">
        <f>H13+I13</f>
        <v>0</v>
      </c>
    </row>
    <row r="14" spans="2:10" x14ac:dyDescent="0.25">
      <c r="B14" s="92" t="s">
        <v>8</v>
      </c>
      <c r="C14" s="93"/>
      <c r="D14" s="94"/>
      <c r="E14" s="5"/>
      <c r="F14" s="6"/>
      <c r="G14" s="64"/>
      <c r="H14" s="21">
        <f t="shared" ref="H14:H16" si="3">E14*F14</f>
        <v>0</v>
      </c>
      <c r="I14" s="21">
        <f t="shared" ref="I14:I16" si="4">H14*G14</f>
        <v>0</v>
      </c>
      <c r="J14" s="21">
        <f t="shared" ref="J14:J16" si="5">H14+I14</f>
        <v>0</v>
      </c>
    </row>
    <row r="15" spans="2:10" x14ac:dyDescent="0.25">
      <c r="B15" s="92" t="s">
        <v>8</v>
      </c>
      <c r="C15" s="93"/>
      <c r="D15" s="94"/>
      <c r="E15" s="5"/>
      <c r="F15" s="6"/>
      <c r="G15" s="64"/>
      <c r="H15" s="21">
        <f t="shared" si="3"/>
        <v>0</v>
      </c>
      <c r="I15" s="21">
        <f t="shared" si="4"/>
        <v>0</v>
      </c>
      <c r="J15" s="21">
        <f t="shared" si="5"/>
        <v>0</v>
      </c>
    </row>
    <row r="16" spans="2:10" x14ac:dyDescent="0.25">
      <c r="B16" s="92" t="s">
        <v>8</v>
      </c>
      <c r="C16" s="93"/>
      <c r="D16" s="94"/>
      <c r="E16" s="5"/>
      <c r="F16" s="6"/>
      <c r="G16" s="64"/>
      <c r="H16" s="21">
        <f t="shared" si="3"/>
        <v>0</v>
      </c>
      <c r="I16" s="21">
        <f t="shared" si="4"/>
        <v>0</v>
      </c>
      <c r="J16" s="21">
        <f t="shared" si="5"/>
        <v>0</v>
      </c>
    </row>
    <row r="17" spans="2:10" x14ac:dyDescent="0.25">
      <c r="B17" s="78" t="s">
        <v>10</v>
      </c>
      <c r="C17" s="79"/>
      <c r="D17" s="79"/>
      <c r="E17" s="79"/>
      <c r="F17" s="79"/>
      <c r="G17" s="80"/>
      <c r="H17" s="8">
        <f>SUM(H13:H16)</f>
        <v>0</v>
      </c>
      <c r="I17" s="9">
        <f>SUM(I13:I16)</f>
        <v>0</v>
      </c>
      <c r="J17" s="9">
        <f>SUM(J13:J16)</f>
        <v>0</v>
      </c>
    </row>
    <row r="18" spans="2:10" x14ac:dyDescent="0.25">
      <c r="B18" s="102" t="s">
        <v>11</v>
      </c>
      <c r="C18" s="102"/>
      <c r="D18" s="102"/>
      <c r="E18" s="4"/>
      <c r="F18" s="100" t="s">
        <v>3</v>
      </c>
      <c r="G18" s="100" t="s">
        <v>68</v>
      </c>
      <c r="H18" s="100" t="s">
        <v>4</v>
      </c>
      <c r="I18" s="100" t="s">
        <v>77</v>
      </c>
    </row>
    <row r="19" spans="2:10" ht="20.25" customHeight="1" x14ac:dyDescent="0.25">
      <c r="B19" s="103"/>
      <c r="C19" s="103"/>
      <c r="D19" s="103"/>
      <c r="E19" s="4" t="s">
        <v>2</v>
      </c>
      <c r="F19" s="100"/>
      <c r="G19" s="100"/>
      <c r="H19" s="100"/>
      <c r="I19" s="104"/>
      <c r="J19" s="3" t="s">
        <v>6</v>
      </c>
    </row>
    <row r="20" spans="2:10" x14ac:dyDescent="0.25">
      <c r="B20" s="92" t="s">
        <v>11</v>
      </c>
      <c r="C20" s="93"/>
      <c r="D20" s="94"/>
      <c r="E20" s="5"/>
      <c r="F20" s="6"/>
      <c r="G20" s="64"/>
      <c r="H20" s="21">
        <f>E20*F20</f>
        <v>0</v>
      </c>
      <c r="I20" s="21">
        <f>G20*H20</f>
        <v>0</v>
      </c>
      <c r="J20" s="21">
        <f>H20+I20</f>
        <v>0</v>
      </c>
    </row>
    <row r="21" spans="2:10" x14ac:dyDescent="0.25">
      <c r="B21" s="92" t="s">
        <v>11</v>
      </c>
      <c r="C21" s="93"/>
      <c r="D21" s="94"/>
      <c r="E21" s="5"/>
      <c r="F21" s="6"/>
      <c r="G21" s="64"/>
      <c r="H21" s="21">
        <f t="shared" ref="H21:H23" si="6">E21*F21</f>
        <v>0</v>
      </c>
      <c r="I21" s="21">
        <f t="shared" ref="I21:I23" si="7">G21*H21</f>
        <v>0</v>
      </c>
      <c r="J21" s="21">
        <f t="shared" ref="J21:J23" si="8">H21+I21</f>
        <v>0</v>
      </c>
    </row>
    <row r="22" spans="2:10" x14ac:dyDescent="0.25">
      <c r="B22" s="92" t="s">
        <v>11</v>
      </c>
      <c r="C22" s="93"/>
      <c r="D22" s="94"/>
      <c r="E22" s="5"/>
      <c r="F22" s="6"/>
      <c r="G22" s="64"/>
      <c r="H22" s="21">
        <f t="shared" si="6"/>
        <v>0</v>
      </c>
      <c r="I22" s="21">
        <f t="shared" si="7"/>
        <v>0</v>
      </c>
      <c r="J22" s="21">
        <f t="shared" si="8"/>
        <v>0</v>
      </c>
    </row>
    <row r="23" spans="2:10" x14ac:dyDescent="0.25">
      <c r="B23" s="92" t="s">
        <v>11</v>
      </c>
      <c r="C23" s="93"/>
      <c r="D23" s="94"/>
      <c r="E23" s="5"/>
      <c r="F23" s="6"/>
      <c r="G23" s="64"/>
      <c r="H23" s="21">
        <f t="shared" si="6"/>
        <v>0</v>
      </c>
      <c r="I23" s="21">
        <f t="shared" si="7"/>
        <v>0</v>
      </c>
      <c r="J23" s="21">
        <f t="shared" si="8"/>
        <v>0</v>
      </c>
    </row>
    <row r="24" spans="2:10" x14ac:dyDescent="0.25">
      <c r="B24" s="78" t="s">
        <v>12</v>
      </c>
      <c r="C24" s="79"/>
      <c r="D24" s="79"/>
      <c r="E24" s="79"/>
      <c r="F24" s="79"/>
      <c r="G24" s="80"/>
      <c r="H24" s="8">
        <f>SUM(H20:H23)</f>
        <v>0</v>
      </c>
      <c r="I24" s="9">
        <f>SUM(I20:I23)</f>
        <v>0</v>
      </c>
      <c r="J24" s="9">
        <f>H24+I24</f>
        <v>0</v>
      </c>
    </row>
    <row r="25" spans="2:10" x14ac:dyDescent="0.25">
      <c r="B25" s="102" t="s">
        <v>13</v>
      </c>
      <c r="C25" s="102"/>
      <c r="D25" s="102"/>
      <c r="E25" s="4"/>
      <c r="F25" s="100" t="s">
        <v>3</v>
      </c>
      <c r="G25" s="100" t="s">
        <v>68</v>
      </c>
      <c r="H25" s="100" t="s">
        <v>4</v>
      </c>
      <c r="I25" s="100" t="s">
        <v>77</v>
      </c>
    </row>
    <row r="26" spans="2:10" ht="15" customHeight="1" x14ac:dyDescent="0.25">
      <c r="B26" s="103"/>
      <c r="C26" s="103"/>
      <c r="D26" s="103"/>
      <c r="E26" s="4" t="s">
        <v>2</v>
      </c>
      <c r="F26" s="100"/>
      <c r="G26" s="100"/>
      <c r="H26" s="100"/>
      <c r="I26" s="104"/>
      <c r="J26" s="3" t="s">
        <v>6</v>
      </c>
    </row>
    <row r="27" spans="2:10" x14ac:dyDescent="0.25">
      <c r="B27" s="92" t="s">
        <v>14</v>
      </c>
      <c r="C27" s="93"/>
      <c r="D27" s="94"/>
      <c r="E27" s="5"/>
      <c r="F27" s="6"/>
      <c r="G27" s="64"/>
      <c r="H27" s="21">
        <f>E27*F27</f>
        <v>0</v>
      </c>
      <c r="I27" s="21">
        <f>G27*H27</f>
        <v>0</v>
      </c>
      <c r="J27" s="21">
        <f>H27+I27</f>
        <v>0</v>
      </c>
    </row>
    <row r="28" spans="2:10" x14ac:dyDescent="0.25">
      <c r="B28" s="92" t="s">
        <v>15</v>
      </c>
      <c r="C28" s="93"/>
      <c r="D28" s="94"/>
      <c r="E28" s="5"/>
      <c r="F28" s="6"/>
      <c r="G28" s="64"/>
      <c r="H28" s="21">
        <f t="shared" ref="H28:H30" si="9">E28*F28</f>
        <v>0</v>
      </c>
      <c r="I28" s="21">
        <f t="shared" ref="I28:I30" si="10">G28*H28</f>
        <v>0</v>
      </c>
      <c r="J28" s="21">
        <f t="shared" ref="J28:J30" si="11">H28+I28</f>
        <v>0</v>
      </c>
    </row>
    <row r="29" spans="2:10" x14ac:dyDescent="0.25">
      <c r="B29" s="92" t="s">
        <v>16</v>
      </c>
      <c r="C29" s="93"/>
      <c r="D29" s="94"/>
      <c r="E29" s="5"/>
      <c r="F29" s="6"/>
      <c r="G29" s="64"/>
      <c r="H29" s="21">
        <f t="shared" si="9"/>
        <v>0</v>
      </c>
      <c r="I29" s="21">
        <f t="shared" si="10"/>
        <v>0</v>
      </c>
      <c r="J29" s="21">
        <f t="shared" si="11"/>
        <v>0</v>
      </c>
    </row>
    <row r="30" spans="2:10" x14ac:dyDescent="0.25">
      <c r="B30" s="92" t="s">
        <v>13</v>
      </c>
      <c r="C30" s="93"/>
      <c r="D30" s="94"/>
      <c r="E30" s="5"/>
      <c r="F30" s="6"/>
      <c r="G30" s="64"/>
      <c r="H30" s="21">
        <f t="shared" si="9"/>
        <v>0</v>
      </c>
      <c r="I30" s="21">
        <f t="shared" si="10"/>
        <v>0</v>
      </c>
      <c r="J30" s="21">
        <f t="shared" si="11"/>
        <v>0</v>
      </c>
    </row>
    <row r="31" spans="2:10" x14ac:dyDescent="0.25">
      <c r="B31" s="78" t="s">
        <v>17</v>
      </c>
      <c r="C31" s="79"/>
      <c r="D31" s="79"/>
      <c r="E31" s="79"/>
      <c r="F31" s="79"/>
      <c r="G31" s="80"/>
      <c r="H31" s="8">
        <f>SUM(H27:H30)</f>
        <v>0</v>
      </c>
      <c r="I31" s="8">
        <f>SUM(I27:I30)</f>
        <v>0</v>
      </c>
      <c r="J31" s="9">
        <f>H31+I31</f>
        <v>0</v>
      </c>
    </row>
    <row r="32" spans="2:10" x14ac:dyDescent="0.25">
      <c r="B32" s="10"/>
      <c r="C32" s="10"/>
      <c r="D32" s="10"/>
      <c r="E32" s="10"/>
      <c r="F32" s="10"/>
      <c r="G32" s="10"/>
      <c r="H32" s="11"/>
      <c r="I32" s="12"/>
      <c r="J32" s="13"/>
    </row>
    <row r="33" spans="2:10" x14ac:dyDescent="0.25">
      <c r="B33" s="95" t="s">
        <v>80</v>
      </c>
      <c r="C33" s="96"/>
      <c r="D33" s="96"/>
      <c r="E33" s="96"/>
      <c r="F33" s="96"/>
      <c r="G33" s="97"/>
      <c r="H33" s="70">
        <f>H31+H24+H17+H10</f>
        <v>100</v>
      </c>
      <c r="I33" s="8">
        <f>I10+I17+I24+I31</f>
        <v>25</v>
      </c>
      <c r="J33" s="70">
        <f>J10+J17+J24+J31</f>
        <v>125</v>
      </c>
    </row>
    <row r="36" spans="2:10" x14ac:dyDescent="0.25">
      <c r="B36" s="14"/>
    </row>
    <row r="38" spans="2:10" x14ac:dyDescent="0.25">
      <c r="B38" s="3"/>
      <c r="C38" s="3"/>
      <c r="D38" s="3"/>
      <c r="E38" s="3"/>
      <c r="F38" s="3"/>
    </row>
    <row r="39" spans="2:10" x14ac:dyDescent="0.25">
      <c r="B39" s="2"/>
      <c r="C39" s="2"/>
      <c r="D39" s="35"/>
      <c r="E39" s="35"/>
      <c r="F39" s="35"/>
    </row>
    <row r="40" spans="2:10" x14ac:dyDescent="0.25">
      <c r="B40" s="2"/>
      <c r="C40" s="2"/>
      <c r="D40" s="35"/>
      <c r="E40" s="35"/>
      <c r="F40" s="35"/>
    </row>
    <row r="41" spans="2:10" x14ac:dyDescent="0.25">
      <c r="B41" s="2"/>
      <c r="C41" s="2"/>
      <c r="D41" s="35"/>
      <c r="E41" s="35"/>
      <c r="F41" s="35"/>
    </row>
    <row r="42" spans="2:10" x14ac:dyDescent="0.25">
      <c r="B42" s="2"/>
      <c r="C42" s="2"/>
      <c r="D42" s="35"/>
      <c r="E42" s="35"/>
      <c r="F42" s="35"/>
    </row>
    <row r="43" spans="2:10" x14ac:dyDescent="0.25">
      <c r="B43" s="2"/>
      <c r="C43" s="2"/>
      <c r="D43" s="35"/>
      <c r="E43" s="35"/>
      <c r="F43" s="35"/>
    </row>
    <row r="44" spans="2:10" x14ac:dyDescent="0.25">
      <c r="B44" s="3"/>
      <c r="C44" s="3"/>
      <c r="D44" s="35"/>
      <c r="E44" s="36"/>
      <c r="F44" s="35"/>
    </row>
  </sheetData>
  <mergeCells count="40">
    <mergeCell ref="I4:I5"/>
    <mergeCell ref="I18:I19"/>
    <mergeCell ref="I25:I26"/>
    <mergeCell ref="B7:D7"/>
    <mergeCell ref="B4:D5"/>
    <mergeCell ref="F4:F5"/>
    <mergeCell ref="G4:G5"/>
    <mergeCell ref="H4:H5"/>
    <mergeCell ref="B6:D6"/>
    <mergeCell ref="B8:D8"/>
    <mergeCell ref="B9:D9"/>
    <mergeCell ref="B10:G10"/>
    <mergeCell ref="B11:D12"/>
    <mergeCell ref="F11:F12"/>
    <mergeCell ref="G11:G12"/>
    <mergeCell ref="B21:D21"/>
    <mergeCell ref="H11:H12"/>
    <mergeCell ref="B13:D13"/>
    <mergeCell ref="B14:D14"/>
    <mergeCell ref="B15:D15"/>
    <mergeCell ref="B16:D16"/>
    <mergeCell ref="B17:G17"/>
    <mergeCell ref="B18:D19"/>
    <mergeCell ref="F18:F19"/>
    <mergeCell ref="G18:G19"/>
    <mergeCell ref="H18:H19"/>
    <mergeCell ref="B20:D20"/>
    <mergeCell ref="B22:D22"/>
    <mergeCell ref="B23:D23"/>
    <mergeCell ref="B24:G24"/>
    <mergeCell ref="B25:D26"/>
    <mergeCell ref="F25:F26"/>
    <mergeCell ref="G25:G26"/>
    <mergeCell ref="B33:G33"/>
    <mergeCell ref="H25:H26"/>
    <mergeCell ref="B27:D27"/>
    <mergeCell ref="B28:D28"/>
    <mergeCell ref="B29:D29"/>
    <mergeCell ref="B30:D30"/>
    <mergeCell ref="B31:G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E2241-2A47-45A7-B6EE-2F7E45C206C5}">
  <dimension ref="A2:B3"/>
  <sheetViews>
    <sheetView workbookViewId="0"/>
  </sheetViews>
  <sheetFormatPr defaultRowHeight="15" x14ac:dyDescent="0.25"/>
  <sheetData>
    <row r="2" spans="1:2" ht="15.75" x14ac:dyDescent="0.25">
      <c r="A2" s="52" t="s">
        <v>81</v>
      </c>
      <c r="B2" s="53"/>
    </row>
    <row r="3" spans="1:2" ht="15.75" x14ac:dyDescent="0.25">
      <c r="A3" s="52" t="s">
        <v>65</v>
      </c>
      <c r="B3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Kalkyl</vt:lpstr>
      <vt:lpstr>Personalkostnader</vt:lpstr>
      <vt:lpstr>Lokal</vt:lpstr>
      <vt:lpstr>Spec omkostnader</vt:lpstr>
      <vt:lpstr>Sociala avgifter LKP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Emelie Lundblad</dc:creator>
  <cp:lastModifiedBy>Samira Elmi Eriksson</cp:lastModifiedBy>
  <dcterms:created xsi:type="dcterms:W3CDTF">2025-05-15T09:45:45Z</dcterms:created>
  <dcterms:modified xsi:type="dcterms:W3CDTF">2025-10-03T08:41:28Z</dcterms:modified>
</cp:coreProperties>
</file>